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defaultThemeVersion="166925"/>
  <mc:AlternateContent xmlns:mc="http://schemas.openxmlformats.org/markup-compatibility/2006">
    <mc:Choice Requires="x15">
      <x15ac:absPath xmlns:x15ac="http://schemas.microsoft.com/office/spreadsheetml/2010/11/ac" url="C:\Users\hafele\Dropbox\Blueberry CPE\Excel Files\"/>
    </mc:Choice>
  </mc:AlternateContent>
  <xr:revisionPtr revIDLastSave="0" documentId="13_ncr:1_{485BBE71-167A-4044-9099-883707834183}" xr6:coauthVersionLast="32" xr6:coauthVersionMax="32" xr10:uidLastSave="{00000000-0000-0000-0000-000000000000}"/>
  <bookViews>
    <workbookView xWindow="0" yWindow="0" windowWidth="18150" windowHeight="4200" tabRatio="863" xr2:uid="{00000000-000D-0000-FFFF-FFFF00000000}"/>
  </bookViews>
  <sheets>
    <sheet name="TABLES" sheetId="1" r:id="rId1"/>
    <sheet name="CREATE TABLE" sheetId="2" r:id="rId2"/>
    <sheet name="CREATE TABLE NO HEADERS" sheetId="20" r:id="rId3"/>
    <sheet name="CHANGE FORMAT" sheetId="3" r:id="rId4"/>
    <sheet name="STRUCTURED REFERENCES" sheetId="5" r:id="rId5"/>
    <sheet name="STRUCTURED REFERENCES 2" sheetId="23" r:id="rId6"/>
    <sheet name="IDIOSYNCRATIC FORMULAS" sheetId="6" r:id="rId7"/>
    <sheet name="ADD RECORDS" sheetId="9" r:id="rId8"/>
    <sheet name="ADD FIELDS" sheetId="22" r:id="rId9"/>
    <sheet name="TOTALS ROW" sheetId="7" r:id="rId10"/>
    <sheet name="FILTER TOTALS ROW" sheetId="24" r:id="rId11"/>
    <sheet name="DYNAMIC TOTALS ROW" sheetId="21" r:id="rId12"/>
    <sheet name="SORT AND FILTER" sheetId="10" r:id="rId13"/>
    <sheet name="SLICER" sheetId="16" r:id="rId14"/>
    <sheet name="DELETE RECORDS" sheetId="12" r:id="rId15"/>
    <sheet name="DELETE FIELDS" sheetId="13" r:id="rId16"/>
    <sheet name="CONVERT TO RANGE" sheetId="15" r:id="rId17"/>
    <sheet name="RENAME TABLE" sheetId="25" r:id="rId18"/>
    <sheet name="RENAME TABLE 2" sheetId="26" r:id="rId19"/>
    <sheet name="SHORTCUTS" sheetId="17" r:id="rId20"/>
  </sheet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25" l="1"/>
  <c r="E10" i="25"/>
  <c r="E9" i="25"/>
  <c r="E8" i="25"/>
  <c r="E7" i="25"/>
  <c r="E6" i="25"/>
  <c r="E5" i="25"/>
  <c r="C10" i="21" l="1"/>
  <c r="D10" i="21"/>
  <c r="D10" i="24"/>
  <c r="C10" i="24"/>
  <c r="E9" i="24"/>
  <c r="E8" i="24"/>
  <c r="E7" i="24"/>
  <c r="E6" i="24"/>
  <c r="E5" i="24"/>
  <c r="D10" i="23"/>
  <c r="E9" i="22"/>
  <c r="E8" i="22"/>
  <c r="E7" i="22"/>
  <c r="E6" i="22"/>
  <c r="E5" i="22"/>
  <c r="E9" i="21"/>
  <c r="E8" i="21"/>
  <c r="E7" i="21"/>
  <c r="E6" i="21"/>
  <c r="E5" i="21"/>
  <c r="E10" i="21" l="1"/>
  <c r="E10" i="24"/>
  <c r="E5" i="13"/>
  <c r="E6" i="13"/>
  <c r="E7" i="13"/>
  <c r="E8" i="13"/>
  <c r="E9" i="13"/>
  <c r="E10" i="13"/>
  <c r="E11" i="13"/>
  <c r="E10" i="12"/>
  <c r="E11" i="12"/>
  <c r="E9" i="12"/>
  <c r="E6" i="12"/>
  <c r="E7" i="12"/>
  <c r="E8" i="12"/>
  <c r="E9" i="7" l="1"/>
  <c r="E8" i="7"/>
  <c r="E7" i="7"/>
  <c r="E5" i="7"/>
  <c r="E6" i="7"/>
  <c r="E11" i="16"/>
  <c r="E10" i="16"/>
  <c r="E9" i="16"/>
  <c r="E8" i="16"/>
  <c r="E7" i="16"/>
  <c r="E6" i="16"/>
  <c r="E5" i="16"/>
  <c r="E11" i="15"/>
  <c r="E10" i="15"/>
  <c r="E9" i="15"/>
  <c r="E8" i="15"/>
  <c r="E7" i="15"/>
  <c r="E6" i="15"/>
  <c r="E5" i="15"/>
  <c r="E5" i="12" l="1"/>
  <c r="E9" i="10"/>
  <c r="E8" i="10"/>
  <c r="E7" i="10"/>
  <c r="E6" i="10"/>
  <c r="E5" i="10"/>
  <c r="E5" i="9"/>
  <c r="E6" i="9"/>
  <c r="E7" i="9"/>
  <c r="E8" i="9"/>
  <c r="E9" i="9"/>
</calcChain>
</file>

<file path=xl/sharedStrings.xml><?xml version="1.0" encoding="utf-8"?>
<sst xmlns="http://schemas.openxmlformats.org/spreadsheetml/2006/main" count="164" uniqueCount="93">
  <si>
    <t>Column1</t>
  </si>
  <si>
    <t>Column2</t>
  </si>
  <si>
    <t>Column3</t>
  </si>
  <si>
    <t>Column4</t>
  </si>
  <si>
    <t>Account</t>
  </si>
  <si>
    <t>Rate</t>
  </si>
  <si>
    <t>Balance</t>
  </si>
  <si>
    <t>Interest</t>
  </si>
  <si>
    <t>Formula</t>
  </si>
  <si>
    <t>Total</t>
  </si>
  <si>
    <t>Experiment with the sort and filter options using the filter buttons on the headers</t>
  </si>
  <si>
    <t>Create a slicer to quickly filter the Rate field</t>
  </si>
  <si>
    <t>Shortcut</t>
  </si>
  <si>
    <t>Action</t>
  </si>
  <si>
    <t>Note</t>
  </si>
  <si>
    <t>ALT, N, T</t>
  </si>
  <si>
    <t>Insert table</t>
  </si>
  <si>
    <t>ALT, J, T</t>
  </si>
  <si>
    <t>Navigate to table design tab</t>
  </si>
  <si>
    <t>Shortcut: ALT, J, T</t>
  </si>
  <si>
    <t>Select B4:E9 and create a table</t>
  </si>
  <si>
    <t>Shortcut: ALT, N, T</t>
  </si>
  <si>
    <t>Enter any formula in C6.  Then undo the automatic fill (CTRL+Z) and enter different formulas (and hard-codes) in the remaining rows</t>
  </si>
  <si>
    <t>Number</t>
  </si>
  <si>
    <t>Add Accounts 666666 and 777777 at the end of the table.  Then use the sizing handle to add new rows</t>
  </si>
  <si>
    <t>Shortcut: ALT, J, T, T</t>
  </si>
  <si>
    <t>Shortcut: CTRL+- (minus symbol)</t>
  </si>
  <si>
    <t>Delete me! (Delete entire row)</t>
  </si>
  <si>
    <t>Don't delete me! (Delete table record only)</t>
  </si>
  <si>
    <t>Delete me! (Delete entire column)</t>
  </si>
  <si>
    <t>Don't delete me! (Delete table field only)</t>
  </si>
  <si>
    <t>Select one or more columns and delete them</t>
  </si>
  <si>
    <t>Shortcut: ALT, J, T, E (to insert slicers), CTRL+LEFT CLICK (to select multiple items in a slicer)</t>
  </si>
  <si>
    <t>Shortcut: ALT, J, T, G, ENTER</t>
  </si>
  <si>
    <t>Add a totals row to the below table, and select "Sum" for Interest in the totals row.  Then remove the totals row</t>
  </si>
  <si>
    <t>Move the active cell to anywhere in the table and then navigate to and review the Design tab</t>
  </si>
  <si>
    <t>Modify the table's formatting in the Table Styles and Table Style Options groups of the Design tab.  Then, highlight the table and then add some borders.  Last, remove all highlights and borders</t>
  </si>
  <si>
    <t>Shortcuts: ALT, J, T (to make Design tab selections), ALT, H, B (to select borders), ALT, H, H (to select highlights)</t>
  </si>
  <si>
    <t>Create a new field called "Interest" in column E.  Calculate interest by multiplying the Balance field by the Rate field (use structured references and normal cell references, as per the lecture).  Be sure to change the format of the Interest field to something appropriate (not a percentage)</t>
  </si>
  <si>
    <t>The entire Balance field, excluding headers</t>
  </si>
  <si>
    <t>The entire Balance field, including headers</t>
  </si>
  <si>
    <t>All headers in Table3</t>
  </si>
  <si>
    <t>All data in the table, excluding headers</t>
  </si>
  <si>
    <t>All data in the table, including headers</t>
  </si>
  <si>
    <t>Selection</t>
  </si>
  <si>
    <t>Structured Reference</t>
  </si>
  <si>
    <t>The Rate value in a given record</t>
  </si>
  <si>
    <t>The Account header cell (only)</t>
  </si>
  <si>
    <t>The record must be in the same row as the active cell</t>
  </si>
  <si>
    <t>Table3[@]</t>
  </si>
  <si>
    <t>Table3[@Rate]</t>
  </si>
  <si>
    <t>Table3[Balance]</t>
  </si>
  <si>
    <t>Table3[[#All],[Balance]]</t>
  </si>
  <si>
    <t>Table3[[#Headers],[Account]]</t>
  </si>
  <si>
    <t>Table3[#Headers]</t>
  </si>
  <si>
    <t>Table3</t>
  </si>
  <si>
    <t>Table3[#All]</t>
  </si>
  <si>
    <t>An entire row (or record set) in the table</t>
  </si>
  <si>
    <t>Select the green cell below, and then press "=".  Then, select the various ranges within the Table3 to see how they are referenced.  The grey table summarizes the various structured references</t>
  </si>
  <si>
    <t>Table3[#Totals]</t>
  </si>
  <si>
    <t>Table3[[#Totals],[Rate]]</t>
  </si>
  <si>
    <t>The totals row value for the Rate field</t>
  </si>
  <si>
    <t>The entire totals row in the table</t>
  </si>
  <si>
    <t>Add a Note field in column F by typing the header in F4.  Then use the sizing handle to create a few more fields</t>
  </si>
  <si>
    <t>Same Name</t>
  </si>
  <si>
    <t>Shortcuts: ALT, N, T (insert table), CTRL+C (copy), CTRL+V (paste)</t>
  </si>
  <si>
    <t>Filter the table and observe how the totals row changes (the Balance total is "Max", the Rate total is "Average", and the Interest total is "Sum")</t>
  </si>
  <si>
    <t>Shortcut: CTRL+C (copy), CTRL+ALT+V, V, ENTER (paste values)</t>
  </si>
  <si>
    <t>Copy and paste (values) the new raw data (in green) over the data in the table</t>
  </si>
  <si>
    <t>Select B5:D9 and create a table (uncheck "My table has headers").  Then, copy and paste "Same Name" into each field header, and observe what happens to the field names</t>
  </si>
  <si>
    <t>Shortcut: CTRL+SHIFT+L (to add and remove the filter buttons; active cell must be in table)</t>
  </si>
  <si>
    <t>Select one or more rows and delete them</t>
  </si>
  <si>
    <t>Select the table and convert it to a normal range.  Then, modify the range's formatting (e.g. remove borders and fill)</t>
  </si>
  <si>
    <t>Shortcut: ALT, J, T, A</t>
  </si>
  <si>
    <t>Rename the table below</t>
  </si>
  <si>
    <t>Shortcuts (when creating formula): ARROW to navigate up and down a list, TAB to AutoFill structured references selected</t>
  </si>
  <si>
    <t>Calculate the SUM of Interest in the renamed table (in the RENAME TABLE tab) in the bordered cell below</t>
  </si>
  <si>
    <t>ALT, J, T, A</t>
  </si>
  <si>
    <t>Rename table</t>
  </si>
  <si>
    <t>ALT, J, T, E</t>
  </si>
  <si>
    <t>Insert slicers</t>
  </si>
  <si>
    <t>ALT, J, T, T</t>
  </si>
  <si>
    <t>Add or remove totals row</t>
  </si>
  <si>
    <t>ALT, J, T, G</t>
  </si>
  <si>
    <t>Convert table to range</t>
  </si>
  <si>
    <t>ALT, J, T, S</t>
  </si>
  <si>
    <t>Select table style</t>
  </si>
  <si>
    <t>CTRL+SHIFT+L</t>
  </si>
  <si>
    <t>Add or remove filter buttons</t>
  </si>
  <si>
    <t>The active cell must be in the table.  After entering this shortcut, continue by selecting the appropriate letters next to the Ribbon commands</t>
  </si>
  <si>
    <t>The active cell must be in the table</t>
  </si>
  <si>
    <t>CTRL+T</t>
  </si>
  <si>
    <t>The Create Table menu appears once this shortcut is selected.  You can also use the keyboard to make the appropriate selections in that menu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</si>
</sst>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3" x14ac:knownFonts="1">
    <font>
      <sz val="11"/>
      <color theme="1"/>
      <name val="Calibri"/>
      <family val="2"/>
      <scheme val="minor"/>
    </font>
    <font>
      <sz val="11"/>
      <color theme="1"/>
      <name val="Calibri"/>
      <family val="2"/>
      <scheme val="minor"/>
    </font>
    <font>
      <sz val="11"/>
      <color theme="5" tint="-0.249977111117893"/>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1">
    <xf numFmtId="0" fontId="0" fillId="0" borderId="0" xfId="0"/>
    <xf numFmtId="9" fontId="0" fillId="0" borderId="0" xfId="0" applyNumberFormat="1"/>
    <xf numFmtId="43" fontId="0" fillId="0" borderId="0" xfId="1" applyFont="1"/>
    <xf numFmtId="0" fontId="0" fillId="0" borderId="0" xfId="0" applyAlignment="1">
      <alignment horizontal="left"/>
    </xf>
    <xf numFmtId="0" fontId="0" fillId="2" borderId="0" xfId="0" applyFill="1"/>
    <xf numFmtId="0" fontId="0" fillId="3" borderId="0" xfId="0" applyFill="1"/>
    <xf numFmtId="0" fontId="0" fillId="0" borderId="0" xfId="0" applyFill="1" applyBorder="1"/>
    <xf numFmtId="0" fontId="2" fillId="0" borderId="0" xfId="0" applyFont="1" applyFill="1"/>
    <xf numFmtId="0" fontId="0" fillId="0" borderId="0" xfId="0" applyNumberFormat="1" applyFill="1"/>
    <xf numFmtId="0" fontId="0" fillId="0" borderId="0" xfId="0" applyFill="1"/>
    <xf numFmtId="9" fontId="0" fillId="0" borderId="0" xfId="2" applyFont="1"/>
    <xf numFmtId="0" fontId="0" fillId="3" borderId="0" xfId="0" applyFill="1" applyAlignment="1">
      <alignment vertical="top" wrapText="1"/>
    </xf>
    <xf numFmtId="0" fontId="0" fillId="2" borderId="0" xfId="0" applyFill="1" applyAlignment="1">
      <alignment vertical="top" wrapText="1"/>
    </xf>
    <xf numFmtId="43" fontId="0" fillId="0" borderId="0" xfId="1" applyFont="1" applyFill="1" applyBorder="1"/>
    <xf numFmtId="9" fontId="0" fillId="0" borderId="0" xfId="0" applyNumberFormat="1" applyFill="1" applyBorder="1"/>
    <xf numFmtId="43" fontId="0" fillId="0" borderId="0" xfId="0" applyNumberFormat="1"/>
    <xf numFmtId="43" fontId="0" fillId="0" borderId="0" xfId="0" applyNumberFormat="1" applyFont="1"/>
    <xf numFmtId="0" fontId="0" fillId="4" borderId="0" xfId="0" applyFill="1"/>
    <xf numFmtId="0" fontId="0" fillId="0" borderId="0" xfId="0" quotePrefix="1"/>
    <xf numFmtId="164" fontId="0" fillId="0" borderId="0" xfId="0" applyNumberFormat="1"/>
    <xf numFmtId="4" fontId="0" fillId="0" borderId="1" xfId="1" applyNumberFormat="1" applyFont="1" applyFill="1" applyBorder="1" applyAlignment="1">
      <alignment horizontal="center" vertical="center"/>
    </xf>
  </cellXfs>
  <cellStyles count="3">
    <cellStyle name="Comma" xfId="1" builtinId="3"/>
    <cellStyle name="Normal" xfId="0" builtinId="0"/>
    <cellStyle name="Percent" xfId="2" builtinId="5"/>
  </cellStyles>
  <dxfs count="55">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0" formatCode="General"/>
      <fill>
        <patternFill patternType="none">
          <fgColor indexed="64"/>
          <bgColor indexed="65"/>
        </patternFill>
      </fill>
    </dxf>
    <dxf>
      <font>
        <b val="0"/>
        <i val="0"/>
        <strike val="0"/>
        <condense val="0"/>
        <extend val="0"/>
        <outline val="0"/>
        <shadow val="0"/>
        <u val="none"/>
        <vertAlign val="baseline"/>
        <sz val="11"/>
        <color theme="5" tint="-0.249977111117893"/>
        <name val="Calibri"/>
        <family val="2"/>
        <scheme val="minor"/>
      </font>
      <fill>
        <patternFill patternType="none">
          <fgColor indexed="64"/>
          <bgColor indexed="65"/>
        </patternFill>
      </fill>
    </dxf>
    <dxf>
      <font>
        <b val="0"/>
        <i val="0"/>
        <strike val="0"/>
        <condense val="0"/>
        <extend val="0"/>
        <outline val="0"/>
        <shadow val="0"/>
        <u val="none"/>
        <vertAlign val="baseline"/>
        <sz val="11"/>
        <color theme="5" tint="-0.249977111117893"/>
        <name val="Calibri"/>
        <family val="2"/>
        <scheme val="minor"/>
      </font>
      <fill>
        <patternFill patternType="none">
          <fgColor indexed="64"/>
          <bgColor indexed="65"/>
        </patternFill>
      </fill>
    </dxf>
    <dxf>
      <fill>
        <patternFill patternType="none">
          <fgColor indexed="64"/>
          <bgColor indexed="65"/>
        </patternFill>
      </fill>
    </dxf>
    <dxf>
      <numFmt numFmtId="13" formatCode="0%"/>
    </dxf>
    <dxf>
      <font>
        <b val="0"/>
        <i val="0"/>
        <strike val="0"/>
        <condense val="0"/>
        <extend val="0"/>
        <outline val="0"/>
        <shadow val="0"/>
        <u val="none"/>
        <vertAlign val="baseline"/>
        <sz val="11"/>
        <color theme="1"/>
        <name val="Calibri"/>
        <family val="2"/>
        <scheme val="minor"/>
      </font>
    </dxf>
    <dxf>
      <numFmt numFmtId="13" formatCode="0%"/>
    </dxf>
    <dxf>
      <font>
        <b val="0"/>
        <i val="0"/>
        <strike val="0"/>
        <condense val="0"/>
        <extend val="0"/>
        <outline val="0"/>
        <shadow val="0"/>
        <u val="none"/>
        <vertAlign val="baseline"/>
        <sz val="11"/>
        <color theme="1"/>
        <name val="Calibri"/>
        <family val="2"/>
        <scheme val="minor"/>
      </font>
    </dxf>
    <dxf>
      <numFmt numFmtId="13" formatCode="0%"/>
    </dxf>
    <dxf>
      <font>
        <b val="0"/>
        <i val="0"/>
        <strike val="0"/>
        <condense val="0"/>
        <extend val="0"/>
        <outline val="0"/>
        <shadow val="0"/>
        <u val="none"/>
        <vertAlign val="baseline"/>
        <sz val="11"/>
        <color theme="1"/>
        <name val="Calibri"/>
        <family val="2"/>
        <scheme val="minor"/>
      </font>
    </dxf>
    <dxf>
      <numFmt numFmtId="13" formatCode="0%"/>
    </dxf>
    <dxf>
      <font>
        <b val="0"/>
        <i val="0"/>
        <strike val="0"/>
        <condense val="0"/>
        <extend val="0"/>
        <outline val="0"/>
        <shadow val="0"/>
        <u val="none"/>
        <vertAlign val="baseline"/>
        <sz val="11"/>
        <color theme="1"/>
        <name val="Calibri"/>
        <family val="2"/>
        <scheme val="minor"/>
      </font>
    </dxf>
    <dxf>
      <numFmt numFmtId="13" formatCode="0%"/>
    </dxf>
    <dxf>
      <font>
        <b val="0"/>
        <i val="0"/>
        <strike val="0"/>
        <condense val="0"/>
        <extend val="0"/>
        <outline val="0"/>
        <shadow val="0"/>
        <u val="none"/>
        <vertAlign val="baseline"/>
        <sz val="11"/>
        <color theme="1"/>
        <name val="Calibri"/>
        <family val="2"/>
        <scheme val="minor"/>
      </font>
    </dxf>
    <dxf>
      <numFmt numFmtId="13" formatCode="0%"/>
    </dxf>
    <dxf>
      <font>
        <b val="0"/>
        <i val="0"/>
        <strike val="0"/>
        <condense val="0"/>
        <extend val="0"/>
        <outline val="0"/>
        <shadow val="0"/>
        <u val="none"/>
        <vertAlign val="baseline"/>
        <sz val="11"/>
        <color theme="1"/>
        <name val="Calibri"/>
        <family val="2"/>
        <scheme val="minor"/>
      </font>
    </dxf>
    <dxf>
      <numFmt numFmtId="35" formatCode="_(* #,##0.00_);_(* \(#,##0.00\);_(* &quot;-&quot;??_);_(@_)"/>
    </dxf>
    <dxf>
      <numFmt numFmtId="13" formatCode="0%"/>
    </dxf>
    <dxf>
      <numFmt numFmtId="164" formatCode="0.0%"/>
    </dxf>
    <dxf>
      <font>
        <b val="0"/>
        <i val="0"/>
        <strike val="0"/>
        <condense val="0"/>
        <extend val="0"/>
        <outline val="0"/>
        <shadow val="0"/>
        <u val="none"/>
        <vertAlign val="baseline"/>
        <sz val="11"/>
        <color theme="1"/>
        <name val="Calibri"/>
        <family val="2"/>
        <scheme val="minor"/>
      </font>
      <numFmt numFmtId="35" formatCode="_(* #,##0.00_);_(* \(#,##0.00\);_(* &quot;-&quot;??_);_(@_)"/>
    </dxf>
    <dxf>
      <font>
        <b val="0"/>
        <i val="0"/>
        <strike val="0"/>
        <condense val="0"/>
        <extend val="0"/>
        <outline val="0"/>
        <shadow val="0"/>
        <u val="none"/>
        <vertAlign val="baseline"/>
        <sz val="11"/>
        <color theme="1"/>
        <name val="Calibri"/>
        <family val="2"/>
        <scheme val="minor"/>
      </font>
    </dxf>
    <dxf>
      <numFmt numFmtId="35" formatCode="_(* #,##0.00_);_(* \(#,##0.00\);_(* &quot;-&quot;??_);_(@_)"/>
    </dxf>
    <dxf>
      <numFmt numFmtId="164" formatCode="0.0%"/>
    </dxf>
    <dxf>
      <numFmt numFmtId="164" formatCode="0.0%"/>
    </dxf>
    <dxf>
      <font>
        <b val="0"/>
        <i val="0"/>
        <strike val="0"/>
        <condense val="0"/>
        <extend val="0"/>
        <outline val="0"/>
        <shadow val="0"/>
        <u val="none"/>
        <vertAlign val="baseline"/>
        <sz val="11"/>
        <color theme="1"/>
        <name val="Calibri"/>
        <family val="2"/>
        <scheme val="minor"/>
      </font>
      <numFmt numFmtId="35" formatCode="_(* #,##0.00_);_(* \(#,##0.00\);_(* &quot;-&quot;??_);_(@_)"/>
    </dxf>
    <dxf>
      <font>
        <b val="0"/>
        <i val="0"/>
        <strike val="0"/>
        <condense val="0"/>
        <extend val="0"/>
        <outline val="0"/>
        <shadow val="0"/>
        <u val="none"/>
        <vertAlign val="baseline"/>
        <sz val="11"/>
        <color theme="1"/>
        <name val="Calibri"/>
        <family val="2"/>
        <scheme val="minor"/>
      </font>
    </dxf>
    <dxf>
      <numFmt numFmtId="35" formatCode="_(* #,##0.00_);_(* \(#,##0.00\);_(* &quot;-&quot;??_);_(@_)"/>
    </dxf>
    <dxf>
      <numFmt numFmtId="0" formatCode="General"/>
    </dxf>
    <dxf>
      <numFmt numFmtId="13" formatCode="0%"/>
    </dxf>
    <dxf>
      <font>
        <b val="0"/>
        <i val="0"/>
        <strike val="0"/>
        <condense val="0"/>
        <extend val="0"/>
        <outline val="0"/>
        <shadow val="0"/>
        <u val="none"/>
        <vertAlign val="baseline"/>
        <sz val="11"/>
        <color theme="1"/>
        <name val="Calibri"/>
        <family val="2"/>
        <scheme val="minor"/>
      </font>
      <numFmt numFmtId="35" formatCode="_(* #,##0.00_);_(* \(#,##0.00\);_(* &quot;-&quot;??_);_(@_)"/>
    </dxf>
    <dxf>
      <font>
        <b val="0"/>
        <i val="0"/>
        <strike val="0"/>
        <condense val="0"/>
        <extend val="0"/>
        <outline val="0"/>
        <shadow val="0"/>
        <u val="none"/>
        <vertAlign val="baseline"/>
        <sz val="11"/>
        <color theme="1"/>
        <name val="Calibri"/>
        <family val="2"/>
        <scheme val="minor"/>
      </font>
    </dxf>
    <dxf>
      <numFmt numFmtId="35" formatCode="_(* #,##0.00_);_(* \(#,##0.00\);_(* &quot;-&quot;??_);_(@_)"/>
    </dxf>
    <dxf>
      <numFmt numFmtId="0" formatCode="General"/>
    </dxf>
    <dxf>
      <numFmt numFmtId="13" formatCode="0%"/>
    </dxf>
    <dxf>
      <font>
        <b val="0"/>
        <i val="0"/>
        <strike val="0"/>
        <condense val="0"/>
        <extend val="0"/>
        <outline val="0"/>
        <shadow val="0"/>
        <u val="none"/>
        <vertAlign val="baseline"/>
        <sz val="11"/>
        <color theme="1"/>
        <name val="Calibri"/>
        <family val="2"/>
        <scheme val="minor"/>
      </font>
      <numFmt numFmtId="35" formatCode="_(* #,##0.00_);_(* \(#,##0.00\);_(* &quot;-&quot;??_);_(@_)"/>
    </dxf>
    <dxf>
      <font>
        <b val="0"/>
        <i val="0"/>
        <strike val="0"/>
        <condense val="0"/>
        <extend val="0"/>
        <outline val="0"/>
        <shadow val="0"/>
        <u val="none"/>
        <vertAlign val="baseline"/>
        <sz val="11"/>
        <color theme="1"/>
        <name val="Calibri"/>
        <family val="2"/>
        <scheme val="minor"/>
      </font>
    </dxf>
    <dxf>
      <numFmt numFmtId="13" formatCode="0%"/>
    </dxf>
    <dxf>
      <font>
        <b val="0"/>
        <i val="0"/>
        <strike val="0"/>
        <condense val="0"/>
        <extend val="0"/>
        <outline val="0"/>
        <shadow val="0"/>
        <u val="none"/>
        <vertAlign val="baseline"/>
        <sz val="11"/>
        <color theme="1"/>
        <name val="Calibri"/>
        <family val="2"/>
        <scheme val="minor"/>
      </font>
    </dxf>
    <dxf>
      <numFmt numFmtId="0" formatCode="General"/>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numFmt numFmtId="13" formatCode="0%"/>
    </dxf>
    <dxf>
      <font>
        <b val="0"/>
        <i val="0"/>
        <strike val="0"/>
        <condense val="0"/>
        <extend val="0"/>
        <outline val="0"/>
        <shadow val="0"/>
        <u val="none"/>
        <vertAlign val="baseline"/>
        <sz val="11"/>
        <color theme="1"/>
        <name val="Calibri"/>
        <family val="2"/>
        <scheme val="minor"/>
      </font>
      <numFmt numFmtId="35" formatCode="_(* #,##0.00_);_(* \(#,##0.00\);_(* &quot;-&quot;??_);_(@_)"/>
    </dxf>
    <dxf>
      <font>
        <b val="0"/>
        <i val="0"/>
        <strike val="0"/>
        <condense val="0"/>
        <extend val="0"/>
        <outline val="0"/>
        <shadow val="0"/>
        <u val="none"/>
        <vertAlign val="baseline"/>
        <sz val="11"/>
        <color theme="1"/>
        <name val="Calibri"/>
        <family val="2"/>
        <scheme val="minor"/>
      </font>
    </dxf>
    <dxf>
      <numFmt numFmtId="13" formatCode="0%"/>
    </dxf>
    <dxf>
      <font>
        <b val="0"/>
        <i val="0"/>
        <strike val="0"/>
        <condense val="0"/>
        <extend val="0"/>
        <outline val="0"/>
        <shadow val="0"/>
        <u val="none"/>
        <vertAlign val="baseline"/>
        <sz val="11"/>
        <color theme="1"/>
        <name val="Calibri"/>
        <family val="2"/>
        <scheme val="minor"/>
      </font>
    </dxf>
    <dxf>
      <numFmt numFmtId="1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4:E9" totalsRowShown="0">
  <autoFilter ref="B4:E9" xr:uid="{00000000-0009-0000-0100-000001000000}"/>
  <tableColumns count="4">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9000000}" name="Table248521" displayName="Table248521" ref="B4:E10" totalsRowCount="1">
  <autoFilter ref="B4:E9" xr:uid="{00000000-0009-0000-0100-000014000000}"/>
  <tableColumns count="4">
    <tableColumn id="1" xr3:uid="{00000000-0010-0000-0900-000001000000}" name="Account" totalsRowLabel="Total"/>
    <tableColumn id="2" xr3:uid="{00000000-0010-0000-0900-000002000000}" name="Balance" totalsRowFunction="max" dataDxfId="28" totalsRowDxfId="27" dataCellStyle="Comma"/>
    <tableColumn id="3" xr3:uid="{00000000-0010-0000-0900-000003000000}" name="Rate" totalsRowFunction="average" dataDxfId="26" totalsRowDxfId="25"/>
    <tableColumn id="5" xr3:uid="{00000000-0010-0000-0900-000005000000}" name="Interest" totalsRowFunction="sum" totalsRowDxfId="24" dataCellStyle="Comma">
      <calculatedColumnFormula>Table248521[[#This Row],[Balance]]*Table248521[[#This Row],[Rate]]</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248515" displayName="Table248515" ref="B4:E10" totalsRowCount="1">
  <autoFilter ref="B4:E9" xr:uid="{00000000-0009-0000-0100-00000E000000}"/>
  <tableColumns count="4">
    <tableColumn id="1" xr3:uid="{00000000-0010-0000-0A00-000001000000}" name="Account" totalsRowLabel="Total"/>
    <tableColumn id="2" xr3:uid="{00000000-0010-0000-0A00-000002000000}" name="Balance" totalsRowFunction="max" dataDxfId="23" totalsRowDxfId="22" dataCellStyle="Comma"/>
    <tableColumn id="3" xr3:uid="{00000000-0010-0000-0A00-000003000000}" name="Rate" totalsRowFunction="average" dataDxfId="21" totalsRowDxfId="20"/>
    <tableColumn id="5" xr3:uid="{00000000-0010-0000-0A00-000005000000}" name="Interest" totalsRowFunction="sum" totalsRowDxfId="19" dataCellStyle="Comma">
      <calculatedColumnFormula>Table248515[[#This Row],[Balance]]*Table248515[[#This Row],[Rate]]</calculatedColumnFormula>
    </tableColum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B000000}" name="Table248910" displayName="Table248910" ref="B4:E9" totalsRowShown="0">
  <autoFilter ref="B4:E9" xr:uid="{00000000-0009-0000-0100-000009000000}"/>
  <sortState ref="B5:E9">
    <sortCondition ref="B4:B9"/>
  </sortState>
  <tableColumns count="4">
    <tableColumn id="1" xr3:uid="{00000000-0010-0000-0B00-000001000000}" name="Account"/>
    <tableColumn id="2" xr3:uid="{00000000-0010-0000-0B00-000002000000}" name="Balance" dataDxfId="18" dataCellStyle="Comma"/>
    <tableColumn id="3" xr3:uid="{00000000-0010-0000-0B00-000003000000}" name="Rate" dataDxfId="17"/>
    <tableColumn id="5" xr3:uid="{00000000-0010-0000-0B00-000005000000}" name="Interest" dataCellStyle="Comma">
      <calculatedColumnFormula>Table248910[[#This Row],[Balance]]*Table248910[[#This Row],[Rate]]</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5" displayName="Table5" ref="B4:E11" totalsRowShown="0">
  <autoFilter ref="B4:E11" xr:uid="{00000000-0009-0000-0100-00000C000000}"/>
  <sortState ref="B5:E9">
    <sortCondition ref="B4:B9"/>
  </sortState>
  <tableColumns count="4">
    <tableColumn id="1" xr3:uid="{00000000-0010-0000-0C00-000001000000}" name="Account"/>
    <tableColumn id="2" xr3:uid="{00000000-0010-0000-0C00-000002000000}" name="Balance" dataDxfId="16" dataCellStyle="Comma"/>
    <tableColumn id="3" xr3:uid="{00000000-0010-0000-0C00-000003000000}" name="Rate" dataDxfId="15"/>
    <tableColumn id="5" xr3:uid="{00000000-0010-0000-0C00-000005000000}" name="Interest" dataCellStyle="Comma">
      <calculatedColumnFormula>Table5[[#This Row],[Balance]]*Table5[[#This Row],[Rate]]</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D000000}" name="Table24891011" displayName="Table24891011" ref="B4:E11" totalsRowShown="0">
  <autoFilter ref="B4:E11" xr:uid="{00000000-0009-0000-0100-00000A000000}"/>
  <sortState ref="B5:E9">
    <sortCondition ref="B4:B9"/>
  </sortState>
  <tableColumns count="4">
    <tableColumn id="1" xr3:uid="{00000000-0010-0000-0D00-000001000000}" name="Account"/>
    <tableColumn id="2" xr3:uid="{00000000-0010-0000-0D00-000002000000}" name="Balance" dataDxfId="14" dataCellStyle="Comma"/>
    <tableColumn id="3" xr3:uid="{00000000-0010-0000-0D00-000003000000}" name="Rate" dataDxfId="13"/>
    <tableColumn id="5" xr3:uid="{00000000-0010-0000-0D00-000005000000}" name="Interest" dataCellStyle="Comma">
      <calculatedColumnFormula>Table24891011[[#This Row],[Balance]]*Table24891011[[#This Row],[Rate]]</calculatedColumnFormula>
    </tableColumn>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E000000}" name="Table2489101112" displayName="Table2489101112" ref="B4:F11" totalsRowShown="0">
  <autoFilter ref="B4:F11" xr:uid="{00000000-0009-0000-0100-00000B000000}"/>
  <sortState ref="B5:E9">
    <sortCondition ref="B4:B9"/>
  </sortState>
  <tableColumns count="5">
    <tableColumn id="1" xr3:uid="{00000000-0010-0000-0E00-000001000000}" name="Account"/>
    <tableColumn id="2" xr3:uid="{00000000-0010-0000-0E00-000002000000}" name="Balance" dataDxfId="12" dataCellStyle="Comma"/>
    <tableColumn id="3" xr3:uid="{00000000-0010-0000-0E00-000003000000}" name="Rate" dataDxfId="11"/>
    <tableColumn id="5" xr3:uid="{00000000-0010-0000-0E00-000005000000}" name="Interest" dataCellStyle="Comma">
      <calculatedColumnFormula>Table2489101112[[#This Row],[Balance]]*Table2489101112[[#This Row],[Rate]]</calculatedColumnFormula>
    </tableColumn>
    <tableColumn id="4" xr3:uid="{00000000-0010-0000-0E00-000004000000}" name="Note"/>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F000000}" name="Table24891011126" displayName="Table24891011126" ref="B4:E11" totalsRowShown="0">
  <autoFilter ref="B4:E11" xr:uid="{00000000-0009-0000-0100-000005000000}"/>
  <sortState ref="B5:E9">
    <sortCondition ref="B4:B9"/>
  </sortState>
  <tableColumns count="4">
    <tableColumn id="1" xr3:uid="{00000000-0010-0000-0F00-000001000000}" name="Account"/>
    <tableColumn id="2" xr3:uid="{00000000-0010-0000-0F00-000002000000}" name="Balance" dataDxfId="10" dataCellStyle="Comma"/>
    <tableColumn id="3" xr3:uid="{00000000-0010-0000-0F00-000003000000}" name="Rate" dataDxfId="9"/>
    <tableColumn id="5" xr3:uid="{00000000-0010-0000-0F00-000005000000}" name="Interest" dataCellStyle="Comma">
      <calculatedColumnFormula>Table24891011126[[#This Row],[Balance]]*Table24891011126[[#This Row],[Rate]]</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0000000}" name="rename_me" displayName="rename_me" ref="B4:E11" totalsRowShown="0">
  <autoFilter ref="B4:E11" xr:uid="{00000000-0009-0000-0100-00000D000000}"/>
  <sortState ref="B5:E9">
    <sortCondition ref="B4:B9"/>
  </sortState>
  <tableColumns count="4">
    <tableColumn id="1" xr3:uid="{00000000-0010-0000-1000-000001000000}" name="Account"/>
    <tableColumn id="2" xr3:uid="{00000000-0010-0000-1000-000002000000}" name="Balance" dataDxfId="8" dataCellStyle="Comma"/>
    <tableColumn id="3" xr3:uid="{00000000-0010-0000-1000-000003000000}" name="Rate" dataDxfId="7"/>
    <tableColumn id="5" xr3:uid="{00000000-0010-0000-1000-000005000000}" name="Interest" dataCellStyle="Comma">
      <calculatedColumnFormula>rename_me[[#This Row],[Balance]]*rename_me[[#This Row],[Rate]]</calculatedColumnFormula>
    </tableColumn>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11000000}" name="_shortcuts" displayName="_shortcuts" ref="B2:D11" headerRowDxfId="6">
  <sortState ref="B3:D11">
    <sortCondition ref="B2:B11"/>
  </sortState>
  <tableColumns count="3">
    <tableColumn id="1" xr3:uid="{00000000-0010-0000-1100-000001000000}" name="Shortcut" totalsRowLabel="Total" dataDxfId="5" totalsRowDxfId="4"/>
    <tableColumn id="2" xr3:uid="{00000000-0010-0000-1100-000002000000}" name="Action" dataDxfId="3" totalsRowDxfId="2"/>
    <tableColumn id="3" xr3:uid="{00000000-0010-0000-1100-000003000000}" name="Note" totalsRowFunction="count" dataDxfId="1" totalsRowDxfId="0"/>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4" displayName="Table24" ref="B4:D9" totalsRowShown="0" headerRowDxfId="54" dataDxfId="53">
  <autoFilter ref="B4:D9" xr:uid="{00000000-0009-0000-0100-000003000000}"/>
  <tableColumns count="3">
    <tableColumn id="1" xr3:uid="{00000000-0010-0000-0100-000001000000}" name="Account" dataDxfId="52"/>
    <tableColumn id="2" xr3:uid="{00000000-0010-0000-0100-000002000000}" name="Balance" dataDxfId="51" dataCellStyle="Comma"/>
    <tableColumn id="3" xr3:uid="{00000000-0010-0000-0100-000003000000}" name="Rate" dataDxfId="5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le248" displayName="Table248" ref="B4:E9" totalsRowShown="0">
  <autoFilter ref="B4:E9" xr:uid="{00000000-0009-0000-0100-000007000000}"/>
  <tableColumns count="4">
    <tableColumn id="1" xr3:uid="{00000000-0010-0000-0200-000001000000}" name="Account"/>
    <tableColumn id="2" xr3:uid="{00000000-0010-0000-0200-000002000000}" name="Balance" dataDxfId="49" dataCellStyle="Comma"/>
    <tableColumn id="3" xr3:uid="{00000000-0010-0000-0200-000003000000}" name="Rate" dataDxfId="48"/>
    <tableColumn id="4" xr3:uid="{00000000-0010-0000-0200-000004000000}" name="Not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3000000}" name="Table3" displayName="Table3" ref="B4:E10" totalsRowCount="1">
  <autoFilter ref="B4:E9" xr:uid="{00000000-0009-0000-0100-000010000000}"/>
  <tableColumns count="4">
    <tableColumn id="1" xr3:uid="{00000000-0010-0000-0300-000001000000}" name="Account" totalsRowLabel="Total"/>
    <tableColumn id="2" xr3:uid="{00000000-0010-0000-0300-000002000000}" name="Balance" dataDxfId="47" totalsRowDxfId="46" dataCellStyle="Comma"/>
    <tableColumn id="3" xr3:uid="{00000000-0010-0000-0300-000003000000}" name="Rate" totalsRowFunction="average" dataDxfId="45"/>
    <tableColumn id="4" xr3:uid="{00000000-0010-0000-0300-000004000000}" name="Not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4000000}" name="reference_notes" displayName="reference_notes" ref="I3:K13" totalsRowShown="0">
  <autoFilter ref="I3:K13" xr:uid="{00000000-0009-0000-0100-000011000000}"/>
  <tableColumns count="3">
    <tableColumn id="1" xr3:uid="{00000000-0010-0000-0400-000001000000}" name="Selection"/>
    <tableColumn id="2" xr3:uid="{00000000-0010-0000-0400-000002000000}" name="Structured Reference"/>
    <tableColumn id="3" xr3:uid="{00000000-0010-0000-0400-000003000000}" name="Note"/>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Table2" displayName="Table2" ref="B5:C10" totalsRowShown="0" headerRowDxfId="44" dataDxfId="43">
  <autoFilter ref="B5:C10" xr:uid="{00000000-0009-0000-0100-000002000000}"/>
  <tableColumns count="2">
    <tableColumn id="1" xr3:uid="{00000000-0010-0000-0500-000001000000}" name="Number" dataDxfId="42"/>
    <tableColumn id="2" xr3:uid="{00000000-0010-0000-0500-000002000000}" name="Formula" dataDxfId="4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2489" displayName="Table2489" ref="B4:E9" totalsRowShown="0">
  <autoFilter ref="B4:E9" xr:uid="{00000000-0009-0000-0100-000008000000}"/>
  <tableColumns count="4">
    <tableColumn id="1" xr3:uid="{00000000-0010-0000-0600-000001000000}" name="Account"/>
    <tableColumn id="2" xr3:uid="{00000000-0010-0000-0600-000002000000}" name="Balance" dataDxfId="40" dataCellStyle="Comma"/>
    <tableColumn id="3" xr3:uid="{00000000-0010-0000-0600-000003000000}" name="Rate" dataDxfId="39"/>
    <tableColumn id="5" xr3:uid="{00000000-0010-0000-0600-000005000000}" name="Interest" dataCellStyle="Comma">
      <calculatedColumnFormula>Table2489[[#This Row],[Balance]]*Table2489[[#This Row],[Rate]]</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7000000}" name="Table248516" displayName="Table248516" ref="B4:E9">
  <autoFilter ref="B4:E9" xr:uid="{00000000-0009-0000-0100-00000F000000}"/>
  <tableColumns count="4">
    <tableColumn id="1" xr3:uid="{00000000-0010-0000-0700-000001000000}" name="Account" totalsRowLabel="Total"/>
    <tableColumn id="2" xr3:uid="{00000000-0010-0000-0700-000002000000}" name="Balance" dataDxfId="38" totalsRowDxfId="37" dataCellStyle="Comma"/>
    <tableColumn id="3" xr3:uid="{00000000-0010-0000-0700-000003000000}" name="Rate" dataDxfId="36" totalsRowDxfId="35"/>
    <tableColumn id="5" xr3:uid="{00000000-0010-0000-0700-000005000000}" name="Interest" totalsRowDxfId="34" dataCellStyle="Comma">
      <calculatedColumnFormula>Table248516[[#This Row],[Balance]]*Table248516[[#This Row],[Rate]]</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2485" displayName="Table2485" ref="B4:E9">
  <autoFilter ref="B4:E9" xr:uid="{00000000-0009-0000-0100-000004000000}"/>
  <tableColumns count="4">
    <tableColumn id="1" xr3:uid="{00000000-0010-0000-0800-000001000000}" name="Account" totalsRowLabel="Total"/>
    <tableColumn id="2" xr3:uid="{00000000-0010-0000-0800-000002000000}" name="Balance" dataDxfId="33" totalsRowDxfId="32" dataCellStyle="Comma"/>
    <tableColumn id="3" xr3:uid="{00000000-0010-0000-0800-000003000000}" name="Rate" dataDxfId="31" totalsRowDxfId="30"/>
    <tableColumn id="5" xr3:uid="{00000000-0010-0000-0800-000005000000}" name="Interest" totalsRowDxfId="29" dataCellStyle="Comma">
      <calculatedColumnFormula>Table2485[[#This Row],[Balance]]*Table2485[[#This Row],[Rate]]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
  <sheetViews>
    <sheetView showGridLines="0" tabSelected="1" workbookViewId="0">
      <selection activeCell="A3" sqref="A3"/>
    </sheetView>
  </sheetViews>
  <sheetFormatPr defaultRowHeight="15" x14ac:dyDescent="0.25"/>
  <cols>
    <col min="2" max="5" width="11" customWidth="1"/>
  </cols>
  <sheetData>
    <row r="1" spans="1:5" x14ac:dyDescent="0.25">
      <c r="A1" t="s">
        <v>35</v>
      </c>
    </row>
    <row r="2" spans="1:5" x14ac:dyDescent="0.25">
      <c r="A2" t="s">
        <v>19</v>
      </c>
    </row>
    <row r="4" spans="1:5" x14ac:dyDescent="0.25">
      <c r="B4" t="s">
        <v>0</v>
      </c>
      <c r="C4" t="s">
        <v>1</v>
      </c>
      <c r="D4" t="s">
        <v>2</v>
      </c>
      <c r="E4" t="s">
        <v>3</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9"/>
  <sheetViews>
    <sheetView showGridLines="0" workbookViewId="0">
      <selection activeCell="A3" sqref="A3"/>
    </sheetView>
  </sheetViews>
  <sheetFormatPr defaultRowHeight="15" x14ac:dyDescent="0.25"/>
  <cols>
    <col min="2" max="5" width="12.7109375" customWidth="1"/>
  </cols>
  <sheetData>
    <row r="1" spans="1:5" x14ac:dyDescent="0.25">
      <c r="A1" t="s">
        <v>34</v>
      </c>
    </row>
    <row r="2" spans="1:5" x14ac:dyDescent="0.25">
      <c r="A2" t="s">
        <v>25</v>
      </c>
    </row>
    <row r="4" spans="1:5" x14ac:dyDescent="0.25">
      <c r="B4" t="s">
        <v>4</v>
      </c>
      <c r="C4" t="s">
        <v>6</v>
      </c>
      <c r="D4" t="s">
        <v>5</v>
      </c>
      <c r="E4" t="s">
        <v>7</v>
      </c>
    </row>
    <row r="5" spans="1:5" x14ac:dyDescent="0.25">
      <c r="B5">
        <v>111111</v>
      </c>
      <c r="C5" s="2">
        <v>48820</v>
      </c>
      <c r="D5" s="1">
        <v>0.04</v>
      </c>
      <c r="E5" s="2">
        <f>Table2485[[#This Row],[Balance]]*Table2485[[#This Row],[Rate]]</f>
        <v>1952.8</v>
      </c>
    </row>
    <row r="6" spans="1:5" x14ac:dyDescent="0.25">
      <c r="B6">
        <v>222222</v>
      </c>
      <c r="C6" s="2">
        <v>49737</v>
      </c>
      <c r="D6" s="1">
        <v>0.05</v>
      </c>
      <c r="E6" s="2">
        <f>Table2485[[#This Row],[Balance]]*Table2485[[#This Row],[Rate]]</f>
        <v>2486.8500000000004</v>
      </c>
    </row>
    <row r="7" spans="1:5" x14ac:dyDescent="0.25">
      <c r="B7">
        <v>333333</v>
      </c>
      <c r="C7" s="2">
        <v>49733</v>
      </c>
      <c r="D7" s="1">
        <v>0.06</v>
      </c>
      <c r="E7" s="2">
        <f>Table2485[[#This Row],[Balance]]*Table2485[[#This Row],[Rate]]</f>
        <v>2983.98</v>
      </c>
    </row>
    <row r="8" spans="1:5" x14ac:dyDescent="0.25">
      <c r="B8">
        <v>444444</v>
      </c>
      <c r="C8" s="2">
        <v>12909</v>
      </c>
      <c r="D8" s="1">
        <v>7.0000000000000007E-2</v>
      </c>
      <c r="E8" s="2">
        <f>Table2485[[#This Row],[Balance]]*Table2485[[#This Row],[Rate]]</f>
        <v>903.63000000000011</v>
      </c>
    </row>
    <row r="9" spans="1:5" x14ac:dyDescent="0.25">
      <c r="B9">
        <v>555555</v>
      </c>
      <c r="C9" s="2">
        <v>43022</v>
      </c>
      <c r="D9" s="1">
        <v>0.08</v>
      </c>
      <c r="E9" s="2">
        <f>Table2485[[#This Row],[Balance]]*Table2485[[#This Row],[Rate]]</f>
        <v>3441.76</v>
      </c>
    </row>
  </sheetData>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0"/>
  <sheetViews>
    <sheetView showGridLines="0" workbookViewId="0">
      <selection activeCell="A2" sqref="A2"/>
    </sheetView>
  </sheetViews>
  <sheetFormatPr defaultRowHeight="15" x14ac:dyDescent="0.25"/>
  <cols>
    <col min="2" max="5" width="12.7109375" customWidth="1"/>
  </cols>
  <sheetData>
    <row r="1" spans="1:5" x14ac:dyDescent="0.25">
      <c r="A1" t="s">
        <v>66</v>
      </c>
    </row>
    <row r="4" spans="1:5" x14ac:dyDescent="0.25">
      <c r="B4" t="s">
        <v>4</v>
      </c>
      <c r="C4" t="s">
        <v>6</v>
      </c>
      <c r="D4" t="s">
        <v>5</v>
      </c>
      <c r="E4" t="s">
        <v>7</v>
      </c>
    </row>
    <row r="5" spans="1:5" x14ac:dyDescent="0.25">
      <c r="B5">
        <v>111111</v>
      </c>
      <c r="C5" s="2">
        <v>100</v>
      </c>
      <c r="D5" s="19">
        <v>0.01</v>
      </c>
      <c r="E5" s="2">
        <f>Table248521[[#This Row],[Balance]]*Table248521[[#This Row],[Rate]]</f>
        <v>1</v>
      </c>
    </row>
    <row r="6" spans="1:5" x14ac:dyDescent="0.25">
      <c r="B6">
        <v>222222</v>
      </c>
      <c r="C6" s="2">
        <v>200</v>
      </c>
      <c r="D6" s="19">
        <v>0.02</v>
      </c>
      <c r="E6" s="2">
        <f>Table248521[[#This Row],[Balance]]*Table248521[[#This Row],[Rate]]</f>
        <v>4</v>
      </c>
    </row>
    <row r="7" spans="1:5" x14ac:dyDescent="0.25">
      <c r="B7">
        <v>333333</v>
      </c>
      <c r="C7" s="2">
        <v>300</v>
      </c>
      <c r="D7" s="19">
        <v>0.03</v>
      </c>
      <c r="E7" s="2">
        <f>Table248521[[#This Row],[Balance]]*Table248521[[#This Row],[Rate]]</f>
        <v>9</v>
      </c>
    </row>
    <row r="8" spans="1:5" x14ac:dyDescent="0.25">
      <c r="B8">
        <v>444444</v>
      </c>
      <c r="C8" s="2">
        <v>400</v>
      </c>
      <c r="D8" s="19">
        <v>0.04</v>
      </c>
      <c r="E8" s="2">
        <f>Table248521[[#This Row],[Balance]]*Table248521[[#This Row],[Rate]]</f>
        <v>16</v>
      </c>
    </row>
    <row r="9" spans="1:5" x14ac:dyDescent="0.25">
      <c r="B9">
        <v>555555</v>
      </c>
      <c r="C9" s="2">
        <v>500</v>
      </c>
      <c r="D9" s="19">
        <v>0.05</v>
      </c>
      <c r="E9" s="2">
        <f>Table248521[[#This Row],[Balance]]*Table248521[[#This Row],[Rate]]</f>
        <v>25</v>
      </c>
    </row>
    <row r="10" spans="1:5" x14ac:dyDescent="0.25">
      <c r="B10" t="s">
        <v>9</v>
      </c>
      <c r="C10" s="16">
        <f>SUBTOTAL(104,Table248521[Balance])</f>
        <v>500</v>
      </c>
      <c r="D10" s="19">
        <f>SUBTOTAL(101,Table248521[Rate])</f>
        <v>3.0000000000000006E-2</v>
      </c>
      <c r="E10" s="15">
        <f>SUBTOTAL(109,Table248521[Interest])</f>
        <v>55</v>
      </c>
    </row>
  </sheetData>
  <pageMargins left="0.7" right="0.7" top="0.75" bottom="0.75" header="0.3" footer="0.3"/>
  <pageSetup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3"/>
  <sheetViews>
    <sheetView showGridLines="0" workbookViewId="0">
      <selection activeCell="A3" sqref="A3"/>
    </sheetView>
  </sheetViews>
  <sheetFormatPr defaultRowHeight="15" x14ac:dyDescent="0.25"/>
  <cols>
    <col min="2" max="5" width="12.7109375" customWidth="1"/>
  </cols>
  <sheetData>
    <row r="1" spans="1:9" x14ac:dyDescent="0.25">
      <c r="A1" t="s">
        <v>68</v>
      </c>
    </row>
    <row r="2" spans="1:9" x14ac:dyDescent="0.25">
      <c r="A2" t="s">
        <v>67</v>
      </c>
    </row>
    <row r="4" spans="1:9" x14ac:dyDescent="0.25">
      <c r="B4" t="s">
        <v>4</v>
      </c>
      <c r="C4" t="s">
        <v>6</v>
      </c>
      <c r="D4" t="s">
        <v>5</v>
      </c>
      <c r="E4" t="s">
        <v>7</v>
      </c>
      <c r="G4" s="17" t="s">
        <v>4</v>
      </c>
      <c r="H4" s="17" t="s">
        <v>6</v>
      </c>
      <c r="I4" s="17" t="s">
        <v>5</v>
      </c>
    </row>
    <row r="5" spans="1:9" x14ac:dyDescent="0.25">
      <c r="B5">
        <v>111111</v>
      </c>
      <c r="C5" s="2">
        <v>48820</v>
      </c>
      <c r="D5" s="19">
        <v>0.04</v>
      </c>
      <c r="E5" s="2">
        <f>Table248515[[#This Row],[Balance]]*Table248515[[#This Row],[Rate]]</f>
        <v>1952.8</v>
      </c>
      <c r="G5" s="17">
        <v>111111</v>
      </c>
      <c r="H5" s="17">
        <v>73389</v>
      </c>
      <c r="I5" s="17">
        <v>0.04</v>
      </c>
    </row>
    <row r="6" spans="1:9" x14ac:dyDescent="0.25">
      <c r="B6">
        <v>222222</v>
      </c>
      <c r="C6" s="2">
        <v>49737</v>
      </c>
      <c r="D6" s="19">
        <v>0.05</v>
      </c>
      <c r="E6" s="2">
        <f>Table248515[[#This Row],[Balance]]*Table248515[[#This Row],[Rate]]</f>
        <v>2486.8500000000004</v>
      </c>
      <c r="G6" s="17">
        <v>222222</v>
      </c>
      <c r="H6" s="17">
        <v>52363</v>
      </c>
      <c r="I6" s="17">
        <v>0.05</v>
      </c>
    </row>
    <row r="7" spans="1:9" x14ac:dyDescent="0.25">
      <c r="B7">
        <v>333333</v>
      </c>
      <c r="C7" s="2">
        <v>49733</v>
      </c>
      <c r="D7" s="19">
        <v>0.06</v>
      </c>
      <c r="E7" s="2">
        <f>Table248515[[#This Row],[Balance]]*Table248515[[#This Row],[Rate]]</f>
        <v>2983.98</v>
      </c>
      <c r="G7" s="17">
        <v>333333</v>
      </c>
      <c r="H7" s="17">
        <v>72323</v>
      </c>
      <c r="I7" s="17">
        <v>0.06</v>
      </c>
    </row>
    <row r="8" spans="1:9" x14ac:dyDescent="0.25">
      <c r="B8">
        <v>444444</v>
      </c>
      <c r="C8" s="2">
        <v>12909</v>
      </c>
      <c r="D8" s="19">
        <v>7.0000000000000007E-2</v>
      </c>
      <c r="E8" s="2">
        <f>Table248515[[#This Row],[Balance]]*Table248515[[#This Row],[Rate]]</f>
        <v>903.63000000000011</v>
      </c>
      <c r="G8" s="17">
        <v>444444</v>
      </c>
      <c r="H8" s="17">
        <v>92694</v>
      </c>
      <c r="I8" s="17">
        <v>7.0000000000000007E-2</v>
      </c>
    </row>
    <row r="9" spans="1:9" x14ac:dyDescent="0.25">
      <c r="B9">
        <v>555555</v>
      </c>
      <c r="C9" s="2">
        <v>43022</v>
      </c>
      <c r="D9" s="19">
        <v>0.08</v>
      </c>
      <c r="E9" s="2">
        <f>Table248515[[#This Row],[Balance]]*Table248515[[#This Row],[Rate]]</f>
        <v>3441.76</v>
      </c>
      <c r="G9" s="17">
        <v>555555</v>
      </c>
      <c r="H9" s="17">
        <v>30175</v>
      </c>
      <c r="I9" s="17">
        <v>0.08</v>
      </c>
    </row>
    <row r="10" spans="1:9" x14ac:dyDescent="0.25">
      <c r="B10" t="s">
        <v>9</v>
      </c>
      <c r="C10" s="16">
        <f>SUBTOTAL(104,Table248515[Balance])</f>
        <v>49737</v>
      </c>
      <c r="D10" s="19">
        <f>SUBTOTAL(101,Table248515[Rate])</f>
        <v>0.06</v>
      </c>
      <c r="E10" s="15">
        <f>SUBTOTAL(109,Table248515[Interest])</f>
        <v>11769.020000000002</v>
      </c>
      <c r="G10" s="17">
        <v>666666</v>
      </c>
      <c r="H10" s="17">
        <v>15808</v>
      </c>
      <c r="I10" s="17">
        <v>0.09</v>
      </c>
    </row>
    <row r="11" spans="1:9" x14ac:dyDescent="0.25">
      <c r="G11" s="17">
        <v>777777</v>
      </c>
      <c r="H11" s="17">
        <v>13283</v>
      </c>
      <c r="I11" s="17">
        <v>0.1</v>
      </c>
    </row>
    <row r="12" spans="1:9" x14ac:dyDescent="0.25">
      <c r="G12" s="17">
        <v>888888</v>
      </c>
      <c r="H12" s="17">
        <v>90554</v>
      </c>
      <c r="I12" s="17">
        <v>0.11</v>
      </c>
    </row>
    <row r="13" spans="1:9" x14ac:dyDescent="0.25">
      <c r="G13" s="17">
        <v>999999</v>
      </c>
      <c r="H13" s="17">
        <v>60899</v>
      </c>
      <c r="I13" s="17">
        <v>0.12</v>
      </c>
    </row>
  </sheetData>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9"/>
  <sheetViews>
    <sheetView showGridLines="0" workbookViewId="0">
      <selection activeCell="A3" sqref="A3"/>
    </sheetView>
  </sheetViews>
  <sheetFormatPr defaultRowHeight="15" x14ac:dyDescent="0.25"/>
  <cols>
    <col min="2" max="5" width="12.7109375" customWidth="1"/>
  </cols>
  <sheetData>
    <row r="1" spans="1:5" x14ac:dyDescent="0.25">
      <c r="A1" t="s">
        <v>10</v>
      </c>
    </row>
    <row r="2" spans="1:5" x14ac:dyDescent="0.25">
      <c r="A2" t="s">
        <v>70</v>
      </c>
    </row>
    <row r="4" spans="1:5" x14ac:dyDescent="0.25">
      <c r="B4" t="s">
        <v>4</v>
      </c>
      <c r="C4" t="s">
        <v>6</v>
      </c>
      <c r="D4" t="s">
        <v>5</v>
      </c>
      <c r="E4" t="s">
        <v>7</v>
      </c>
    </row>
    <row r="5" spans="1:5" x14ac:dyDescent="0.25">
      <c r="B5">
        <v>111111</v>
      </c>
      <c r="C5" s="2">
        <v>48820</v>
      </c>
      <c r="D5" s="1">
        <v>0.04</v>
      </c>
      <c r="E5" s="2">
        <f>Table248910[[#This Row],[Balance]]*Table248910[[#This Row],[Rate]]</f>
        <v>1952.8</v>
      </c>
    </row>
    <row r="6" spans="1:5" x14ac:dyDescent="0.25">
      <c r="B6">
        <v>222222</v>
      </c>
      <c r="C6" s="2">
        <v>49737</v>
      </c>
      <c r="D6" s="1">
        <v>0.05</v>
      </c>
      <c r="E6" s="2">
        <f>Table248910[[#This Row],[Balance]]*Table248910[[#This Row],[Rate]]</f>
        <v>2486.8500000000004</v>
      </c>
    </row>
    <row r="7" spans="1:5" x14ac:dyDescent="0.25">
      <c r="B7">
        <v>333333</v>
      </c>
      <c r="C7" s="2">
        <v>49733</v>
      </c>
      <c r="D7" s="1">
        <v>0.06</v>
      </c>
      <c r="E7" s="2">
        <f>Table248910[[#This Row],[Balance]]*Table248910[[#This Row],[Rate]]</f>
        <v>2983.98</v>
      </c>
    </row>
    <row r="8" spans="1:5" x14ac:dyDescent="0.25">
      <c r="B8">
        <v>444444</v>
      </c>
      <c r="C8" s="2">
        <v>12909</v>
      </c>
      <c r="D8" s="1">
        <v>7.0000000000000007E-2</v>
      </c>
      <c r="E8" s="2">
        <f>Table248910[[#This Row],[Balance]]*Table248910[[#This Row],[Rate]]</f>
        <v>903.63000000000011</v>
      </c>
    </row>
    <row r="9" spans="1:5" x14ac:dyDescent="0.25">
      <c r="B9">
        <v>555555</v>
      </c>
      <c r="C9" s="2">
        <v>43022</v>
      </c>
      <c r="D9" s="1">
        <v>0.08</v>
      </c>
      <c r="E9" s="2">
        <f>Table248910[[#This Row],[Balance]]*Table248910[[#This Row],[Rate]]</f>
        <v>3441.76</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11"/>
  <sheetViews>
    <sheetView showGridLines="0" workbookViewId="0">
      <selection activeCell="A3" sqref="A3"/>
    </sheetView>
  </sheetViews>
  <sheetFormatPr defaultRowHeight="15" x14ac:dyDescent="0.25"/>
  <cols>
    <col min="2" max="4" width="12.7109375" customWidth="1"/>
    <col min="5" max="5" width="16.7109375" customWidth="1"/>
  </cols>
  <sheetData>
    <row r="1" spans="1:5" x14ac:dyDescent="0.25">
      <c r="A1" t="s">
        <v>11</v>
      </c>
    </row>
    <row r="2" spans="1:5" x14ac:dyDescent="0.25">
      <c r="A2" t="s">
        <v>32</v>
      </c>
    </row>
    <row r="4" spans="1:5" x14ac:dyDescent="0.25">
      <c r="B4" t="s">
        <v>4</v>
      </c>
      <c r="C4" t="s">
        <v>6</v>
      </c>
      <c r="D4" t="s">
        <v>5</v>
      </c>
      <c r="E4" t="s">
        <v>7</v>
      </c>
    </row>
    <row r="5" spans="1:5" x14ac:dyDescent="0.25">
      <c r="B5">
        <v>111</v>
      </c>
      <c r="C5" s="2">
        <v>48820</v>
      </c>
      <c r="D5" s="1">
        <v>0.11</v>
      </c>
      <c r="E5" s="2">
        <f>Table5[[#This Row],[Balance]]*Table5[[#This Row],[Rate]]</f>
        <v>5370.2</v>
      </c>
    </row>
    <row r="6" spans="1:5" x14ac:dyDescent="0.25">
      <c r="B6">
        <v>222</v>
      </c>
      <c r="C6" s="2">
        <v>49737</v>
      </c>
      <c r="D6" s="1">
        <v>0.11</v>
      </c>
      <c r="E6" s="2">
        <f>Table5[[#This Row],[Balance]]*Table5[[#This Row],[Rate]]</f>
        <v>5471.07</v>
      </c>
    </row>
    <row r="7" spans="1:5" x14ac:dyDescent="0.25">
      <c r="B7">
        <v>333</v>
      </c>
      <c r="C7" s="2">
        <v>49733</v>
      </c>
      <c r="D7" s="1">
        <v>0.11</v>
      </c>
      <c r="E7" s="2">
        <f>Table5[[#This Row],[Balance]]*Table5[[#This Row],[Rate]]</f>
        <v>5470.63</v>
      </c>
    </row>
    <row r="8" spans="1:5" x14ac:dyDescent="0.25">
      <c r="B8">
        <v>444</v>
      </c>
      <c r="C8" s="2">
        <v>12909</v>
      </c>
      <c r="D8" s="1">
        <v>0.22</v>
      </c>
      <c r="E8" s="2">
        <f>Table5[[#This Row],[Balance]]*Table5[[#This Row],[Rate]]</f>
        <v>2839.98</v>
      </c>
    </row>
    <row r="9" spans="1:5" x14ac:dyDescent="0.25">
      <c r="B9">
        <v>555</v>
      </c>
      <c r="C9" s="2">
        <v>43022</v>
      </c>
      <c r="D9" s="1">
        <v>0.22</v>
      </c>
      <c r="E9" s="2">
        <f>Table5[[#This Row],[Balance]]*Table5[[#This Row],[Rate]]</f>
        <v>9464.84</v>
      </c>
    </row>
    <row r="10" spans="1:5" x14ac:dyDescent="0.25">
      <c r="B10">
        <v>666</v>
      </c>
      <c r="C10" s="2">
        <v>6666</v>
      </c>
      <c r="D10" s="1">
        <v>0.22</v>
      </c>
      <c r="E10" s="2">
        <f>Table5[[#This Row],[Balance]]*Table5[[#This Row],[Rate]]</f>
        <v>1466.52</v>
      </c>
    </row>
    <row r="11" spans="1:5" x14ac:dyDescent="0.25">
      <c r="B11">
        <v>777</v>
      </c>
      <c r="C11" s="2">
        <v>7777</v>
      </c>
      <c r="D11" s="1">
        <v>0.33</v>
      </c>
      <c r="E11" s="2">
        <f>Table5[[#This Row],[Balance]]*Table5[[#This Row],[Rate]]</f>
        <v>2566.4100000000003</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1"/>
  <sheetViews>
    <sheetView showGridLines="0" workbookViewId="0">
      <selection activeCell="A3" sqref="A3"/>
    </sheetView>
  </sheetViews>
  <sheetFormatPr defaultRowHeight="15" x14ac:dyDescent="0.25"/>
  <cols>
    <col min="2" max="5" width="12.7109375" customWidth="1"/>
    <col min="7" max="7" width="40.28515625" bestFit="1" customWidth="1"/>
  </cols>
  <sheetData>
    <row r="1" spans="1:7" x14ac:dyDescent="0.25">
      <c r="A1" t="s">
        <v>71</v>
      </c>
    </row>
    <row r="2" spans="1:7" x14ac:dyDescent="0.25">
      <c r="A2" t="s">
        <v>26</v>
      </c>
    </row>
    <row r="4" spans="1:7" x14ac:dyDescent="0.25">
      <c r="B4" t="s">
        <v>4</v>
      </c>
      <c r="C4" t="s">
        <v>6</v>
      </c>
      <c r="D4" t="s">
        <v>5</v>
      </c>
      <c r="E4" t="s">
        <v>7</v>
      </c>
    </row>
    <row r="5" spans="1:7" x14ac:dyDescent="0.25">
      <c r="B5">
        <v>111111</v>
      </c>
      <c r="C5" s="2">
        <v>48820</v>
      </c>
      <c r="D5" s="1">
        <v>0.04</v>
      </c>
      <c r="E5" s="2">
        <f>Table24891011[[#This Row],[Balance]]*Table24891011[[#This Row],[Rate]]</f>
        <v>1952.8</v>
      </c>
    </row>
    <row r="6" spans="1:7" x14ac:dyDescent="0.25">
      <c r="B6">
        <v>222222</v>
      </c>
      <c r="C6" s="2">
        <v>49737</v>
      </c>
      <c r="D6" s="1">
        <v>0.05</v>
      </c>
      <c r="E6" s="2">
        <f>Table24891011[[#This Row],[Balance]]*Table24891011[[#This Row],[Rate]]</f>
        <v>2486.8500000000004</v>
      </c>
    </row>
    <row r="7" spans="1:7" x14ac:dyDescent="0.25">
      <c r="B7">
        <v>333333</v>
      </c>
      <c r="C7" s="2">
        <v>49733</v>
      </c>
      <c r="D7" s="1">
        <v>0.06</v>
      </c>
      <c r="E7" s="2">
        <f>Table24891011[[#This Row],[Balance]]*Table24891011[[#This Row],[Rate]]</f>
        <v>2983.98</v>
      </c>
    </row>
    <row r="8" spans="1:7" x14ac:dyDescent="0.25">
      <c r="B8">
        <v>444444</v>
      </c>
      <c r="C8" s="2">
        <v>12909</v>
      </c>
      <c r="D8" s="1">
        <v>7.0000000000000007E-2</v>
      </c>
      <c r="E8" s="2">
        <f>Table24891011[[#This Row],[Balance]]*Table24891011[[#This Row],[Rate]]</f>
        <v>903.63000000000011</v>
      </c>
    </row>
    <row r="9" spans="1:7" x14ac:dyDescent="0.25">
      <c r="B9">
        <v>555555</v>
      </c>
      <c r="C9" s="2">
        <v>43022</v>
      </c>
      <c r="D9" s="1">
        <v>0.08</v>
      </c>
      <c r="E9" s="2">
        <f>Table24891011[[#This Row],[Balance]]*Table24891011[[#This Row],[Rate]]</f>
        <v>3441.76</v>
      </c>
      <c r="G9" s="5" t="s">
        <v>27</v>
      </c>
    </row>
    <row r="10" spans="1:7" x14ac:dyDescent="0.25">
      <c r="B10">
        <v>666666</v>
      </c>
      <c r="C10" s="2">
        <v>6666</v>
      </c>
      <c r="D10" s="1">
        <v>0.06</v>
      </c>
      <c r="E10" s="2">
        <f>Table24891011[[#This Row],[Balance]]*Table24891011[[#This Row],[Rate]]</f>
        <v>399.96</v>
      </c>
      <c r="G10" s="4" t="s">
        <v>28</v>
      </c>
    </row>
    <row r="11" spans="1:7" x14ac:dyDescent="0.25">
      <c r="B11">
        <v>777777</v>
      </c>
      <c r="C11" s="2">
        <v>7777</v>
      </c>
      <c r="D11" s="1">
        <v>7.0000000000000007E-2</v>
      </c>
      <c r="E11" s="2">
        <f>Table24891011[[#This Row],[Balance]]*Table24891011[[#This Row],[Rate]]</f>
        <v>544.3900000000001</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3"/>
  <sheetViews>
    <sheetView showGridLines="0" workbookViewId="0">
      <selection activeCell="A3" sqref="A3"/>
    </sheetView>
  </sheetViews>
  <sheetFormatPr defaultRowHeight="15" x14ac:dyDescent="0.25"/>
  <cols>
    <col min="2" max="6" width="17.7109375" customWidth="1"/>
  </cols>
  <sheetData>
    <row r="1" spans="1:6" x14ac:dyDescent="0.25">
      <c r="A1" t="s">
        <v>31</v>
      </c>
    </row>
    <row r="2" spans="1:6" x14ac:dyDescent="0.25">
      <c r="A2" t="s">
        <v>26</v>
      </c>
    </row>
    <row r="4" spans="1:6" x14ac:dyDescent="0.25">
      <c r="B4" t="s">
        <v>4</v>
      </c>
      <c r="C4" t="s">
        <v>6</v>
      </c>
      <c r="D4" t="s">
        <v>5</v>
      </c>
      <c r="E4" t="s">
        <v>7</v>
      </c>
      <c r="F4" t="s">
        <v>14</v>
      </c>
    </row>
    <row r="5" spans="1:6" x14ac:dyDescent="0.25">
      <c r="B5">
        <v>111111</v>
      </c>
      <c r="C5" s="2">
        <v>48820</v>
      </c>
      <c r="D5" s="1">
        <v>0.04</v>
      </c>
      <c r="E5" s="2">
        <f>Table2489101112[[#This Row],[Balance]]*Table2489101112[[#This Row],[Rate]]</f>
        <v>1952.8</v>
      </c>
    </row>
    <row r="6" spans="1:6" x14ac:dyDescent="0.25">
      <c r="B6">
        <v>222222</v>
      </c>
      <c r="C6" s="2">
        <v>49737</v>
      </c>
      <c r="D6" s="1">
        <v>0.05</v>
      </c>
      <c r="E6" s="2">
        <f>Table2489101112[[#This Row],[Balance]]*Table2489101112[[#This Row],[Rate]]</f>
        <v>2486.8500000000004</v>
      </c>
    </row>
    <row r="7" spans="1:6" x14ac:dyDescent="0.25">
      <c r="B7">
        <v>333333</v>
      </c>
      <c r="C7" s="2">
        <v>49733</v>
      </c>
      <c r="D7" s="1">
        <v>0.06</v>
      </c>
      <c r="E7" s="2">
        <f>Table2489101112[[#This Row],[Balance]]*Table2489101112[[#This Row],[Rate]]</f>
        <v>2983.98</v>
      </c>
    </row>
    <row r="8" spans="1:6" x14ac:dyDescent="0.25">
      <c r="B8">
        <v>444444</v>
      </c>
      <c r="C8" s="2">
        <v>12909</v>
      </c>
      <c r="D8" s="1">
        <v>7.0000000000000007E-2</v>
      </c>
      <c r="E8" s="2">
        <f>Table2489101112[[#This Row],[Balance]]*Table2489101112[[#This Row],[Rate]]</f>
        <v>903.63000000000011</v>
      </c>
    </row>
    <row r="9" spans="1:6" x14ac:dyDescent="0.25">
      <c r="B9">
        <v>555555</v>
      </c>
      <c r="C9" s="2">
        <v>43022</v>
      </c>
      <c r="D9" s="1">
        <v>0.08</v>
      </c>
      <c r="E9" s="2">
        <f>Table2489101112[[#This Row],[Balance]]*Table2489101112[[#This Row],[Rate]]</f>
        <v>3441.76</v>
      </c>
    </row>
    <row r="10" spans="1:6" x14ac:dyDescent="0.25">
      <c r="B10">
        <v>666666</v>
      </c>
      <c r="C10" s="2">
        <v>6666</v>
      </c>
      <c r="D10" s="1">
        <v>0.06</v>
      </c>
      <c r="E10" s="2">
        <f>Table2489101112[[#This Row],[Balance]]*Table2489101112[[#This Row],[Rate]]</f>
        <v>399.96</v>
      </c>
    </row>
    <row r="11" spans="1:6" x14ac:dyDescent="0.25">
      <c r="B11">
        <v>777777</v>
      </c>
      <c r="C11" s="2">
        <v>7777</v>
      </c>
      <c r="D11" s="1">
        <v>7.0000000000000007E-2</v>
      </c>
      <c r="E11" s="2">
        <f>Table2489101112[[#This Row],[Balance]]*Table2489101112[[#This Row],[Rate]]</f>
        <v>544.3900000000001</v>
      </c>
    </row>
    <row r="13" spans="1:6" ht="60" customHeight="1" x14ac:dyDescent="0.25">
      <c r="D13" s="11" t="s">
        <v>29</v>
      </c>
      <c r="E13" s="12" t="s">
        <v>30</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1"/>
  <sheetViews>
    <sheetView showGridLines="0" workbookViewId="0">
      <selection activeCell="A3" sqref="A3"/>
    </sheetView>
  </sheetViews>
  <sheetFormatPr defaultRowHeight="15" x14ac:dyDescent="0.25"/>
  <cols>
    <col min="2" max="5" width="17.7109375" customWidth="1"/>
  </cols>
  <sheetData>
    <row r="1" spans="1:5" x14ac:dyDescent="0.25">
      <c r="A1" t="s">
        <v>72</v>
      </c>
    </row>
    <row r="2" spans="1:5" x14ac:dyDescent="0.25">
      <c r="A2" t="s">
        <v>33</v>
      </c>
    </row>
    <row r="4" spans="1:5" x14ac:dyDescent="0.25">
      <c r="B4" t="s">
        <v>4</v>
      </c>
      <c r="C4" t="s">
        <v>6</v>
      </c>
      <c r="D4" t="s">
        <v>5</v>
      </c>
      <c r="E4" t="s">
        <v>7</v>
      </c>
    </row>
    <row r="5" spans="1:5" x14ac:dyDescent="0.25">
      <c r="B5">
        <v>111111</v>
      </c>
      <c r="C5" s="2">
        <v>48820</v>
      </c>
      <c r="D5" s="1">
        <v>0.04</v>
      </c>
      <c r="E5" s="2">
        <f>Table24891011126[[#This Row],[Balance]]*Table24891011126[[#This Row],[Rate]]</f>
        <v>1952.8</v>
      </c>
    </row>
    <row r="6" spans="1:5" x14ac:dyDescent="0.25">
      <c r="B6">
        <v>222222</v>
      </c>
      <c r="C6" s="2">
        <v>49737</v>
      </c>
      <c r="D6" s="1">
        <v>0.05</v>
      </c>
      <c r="E6" s="2">
        <f>Table24891011126[[#This Row],[Balance]]*Table24891011126[[#This Row],[Rate]]</f>
        <v>2486.8500000000004</v>
      </c>
    </row>
    <row r="7" spans="1:5" x14ac:dyDescent="0.25">
      <c r="B7">
        <v>333333</v>
      </c>
      <c r="C7" s="2">
        <v>49733</v>
      </c>
      <c r="D7" s="1">
        <v>0.06</v>
      </c>
      <c r="E7" s="2">
        <f>Table24891011126[[#This Row],[Balance]]*Table24891011126[[#This Row],[Rate]]</f>
        <v>2983.98</v>
      </c>
    </row>
    <row r="8" spans="1:5" x14ac:dyDescent="0.25">
      <c r="B8">
        <v>444444</v>
      </c>
      <c r="C8" s="2">
        <v>12909</v>
      </c>
      <c r="D8" s="1">
        <v>7.0000000000000007E-2</v>
      </c>
      <c r="E8" s="2">
        <f>Table24891011126[[#This Row],[Balance]]*Table24891011126[[#This Row],[Rate]]</f>
        <v>903.63000000000011</v>
      </c>
    </row>
    <row r="9" spans="1:5" x14ac:dyDescent="0.25">
      <c r="B9">
        <v>555555</v>
      </c>
      <c r="C9" s="2">
        <v>43022</v>
      </c>
      <c r="D9" s="1">
        <v>0.08</v>
      </c>
      <c r="E9" s="2">
        <f>Table24891011126[[#This Row],[Balance]]*Table24891011126[[#This Row],[Rate]]</f>
        <v>3441.76</v>
      </c>
    </row>
    <row r="10" spans="1:5" x14ac:dyDescent="0.25">
      <c r="B10">
        <v>666666</v>
      </c>
      <c r="C10" s="2">
        <v>6666</v>
      </c>
      <c r="D10" s="1">
        <v>0.06</v>
      </c>
      <c r="E10" s="2">
        <f>Table24891011126[[#This Row],[Balance]]*Table24891011126[[#This Row],[Rate]]</f>
        <v>399.96</v>
      </c>
    </row>
    <row r="11" spans="1:5" x14ac:dyDescent="0.25">
      <c r="B11">
        <v>777777</v>
      </c>
      <c r="C11" s="2">
        <v>7777</v>
      </c>
      <c r="D11" s="1">
        <v>7.0000000000000007E-2</v>
      </c>
      <c r="E11" s="2">
        <f>Table24891011126[[#This Row],[Balance]]*Table24891011126[[#This Row],[Rate]]</f>
        <v>544.3900000000001</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4"/>
  <sheetViews>
    <sheetView showGridLines="0" workbookViewId="0">
      <selection activeCell="A3" sqref="A3"/>
    </sheetView>
  </sheetViews>
  <sheetFormatPr defaultRowHeight="15" x14ac:dyDescent="0.25"/>
  <cols>
    <col min="2" max="5" width="17.7109375" customWidth="1"/>
  </cols>
  <sheetData>
    <row r="1" spans="1:5" x14ac:dyDescent="0.25">
      <c r="A1" t="s">
        <v>74</v>
      </c>
    </row>
    <row r="2" spans="1:5" x14ac:dyDescent="0.25">
      <c r="A2" t="s">
        <v>73</v>
      </c>
    </row>
    <row r="4" spans="1:5" x14ac:dyDescent="0.25">
      <c r="B4" t="s">
        <v>4</v>
      </c>
      <c r="C4" t="s">
        <v>6</v>
      </c>
      <c r="D4" t="s">
        <v>5</v>
      </c>
      <c r="E4" t="s">
        <v>7</v>
      </c>
    </row>
    <row r="5" spans="1:5" x14ac:dyDescent="0.25">
      <c r="B5">
        <v>111111</v>
      </c>
      <c r="C5" s="2">
        <v>48820</v>
      </c>
      <c r="D5" s="1">
        <v>0.04</v>
      </c>
      <c r="E5" s="2">
        <f>rename_me[[#This Row],[Balance]]*rename_me[[#This Row],[Rate]]</f>
        <v>1952.8</v>
      </c>
    </row>
    <row r="6" spans="1:5" x14ac:dyDescent="0.25">
      <c r="B6">
        <v>222222</v>
      </c>
      <c r="C6" s="2">
        <v>49737</v>
      </c>
      <c r="D6" s="1">
        <v>0.05</v>
      </c>
      <c r="E6" s="2">
        <f>rename_me[[#This Row],[Balance]]*rename_me[[#This Row],[Rate]]</f>
        <v>2486.8500000000004</v>
      </c>
    </row>
    <row r="7" spans="1:5" x14ac:dyDescent="0.25">
      <c r="B7">
        <v>333333</v>
      </c>
      <c r="C7" s="2">
        <v>49733</v>
      </c>
      <c r="D7" s="1">
        <v>0.06</v>
      </c>
      <c r="E7" s="2">
        <f>rename_me[[#This Row],[Balance]]*rename_me[[#This Row],[Rate]]</f>
        <v>2983.98</v>
      </c>
    </row>
    <row r="8" spans="1:5" x14ac:dyDescent="0.25">
      <c r="B8">
        <v>444444</v>
      </c>
      <c r="C8" s="2">
        <v>12909</v>
      </c>
      <c r="D8" s="1">
        <v>7.0000000000000007E-2</v>
      </c>
      <c r="E8" s="2">
        <f>rename_me[[#This Row],[Balance]]*rename_me[[#This Row],[Rate]]</f>
        <v>903.63000000000011</v>
      </c>
    </row>
    <row r="9" spans="1:5" x14ac:dyDescent="0.25">
      <c r="B9">
        <v>555555</v>
      </c>
      <c r="C9" s="2">
        <v>43022</v>
      </c>
      <c r="D9" s="1">
        <v>0.08</v>
      </c>
      <c r="E9" s="2">
        <f>rename_me[[#This Row],[Balance]]*rename_me[[#This Row],[Rate]]</f>
        <v>3441.76</v>
      </c>
    </row>
    <row r="10" spans="1:5" x14ac:dyDescent="0.25">
      <c r="B10">
        <v>666666</v>
      </c>
      <c r="C10" s="2">
        <v>6666</v>
      </c>
      <c r="D10" s="1">
        <v>0.06</v>
      </c>
      <c r="E10" s="2">
        <f>rename_me[[#This Row],[Balance]]*rename_me[[#This Row],[Rate]]</f>
        <v>399.96</v>
      </c>
    </row>
    <row r="11" spans="1:5" x14ac:dyDescent="0.25">
      <c r="B11">
        <v>777777</v>
      </c>
      <c r="C11" s="2">
        <v>7777</v>
      </c>
      <c r="D11" s="1">
        <v>7.0000000000000007E-2</v>
      </c>
      <c r="E11" s="2">
        <f>rename_me[[#This Row],[Balance]]*rename_me[[#This Row],[Rate]]</f>
        <v>544.3900000000001</v>
      </c>
    </row>
    <row r="14" spans="1:5" x14ac:dyDescent="0.25">
      <c r="E14" s="2"/>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5"/>
  <sheetViews>
    <sheetView showGridLines="0" workbookViewId="0">
      <selection activeCell="A3" sqref="A3"/>
    </sheetView>
  </sheetViews>
  <sheetFormatPr defaultRowHeight="15" x14ac:dyDescent="0.25"/>
  <cols>
    <col min="3" max="3" width="51" customWidth="1"/>
  </cols>
  <sheetData>
    <row r="1" spans="1:3" x14ac:dyDescent="0.25">
      <c r="A1" t="s">
        <v>76</v>
      </c>
    </row>
    <row r="2" spans="1:3" x14ac:dyDescent="0.25">
      <c r="A2" t="s">
        <v>75</v>
      </c>
    </row>
    <row r="5" spans="1:3" ht="30" customHeight="1" x14ac:dyDescent="0.25">
      <c r="C5" s="2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9"/>
  <sheetViews>
    <sheetView showGridLines="0" workbookViewId="0">
      <selection activeCell="A3" sqref="A3"/>
    </sheetView>
  </sheetViews>
  <sheetFormatPr defaultRowHeight="15" x14ac:dyDescent="0.25"/>
  <cols>
    <col min="2" max="5" width="15.7109375" customWidth="1"/>
  </cols>
  <sheetData>
    <row r="1" spans="1:5" x14ac:dyDescent="0.25">
      <c r="A1" t="s">
        <v>20</v>
      </c>
    </row>
    <row r="2" spans="1:5" x14ac:dyDescent="0.25">
      <c r="A2" t="s">
        <v>21</v>
      </c>
    </row>
    <row r="3" spans="1:5" x14ac:dyDescent="0.25">
      <c r="B3" s="10"/>
      <c r="C3" s="10"/>
      <c r="D3" s="10"/>
      <c r="E3" s="10"/>
    </row>
    <row r="4" spans="1:5" x14ac:dyDescent="0.25">
      <c r="B4" s="10" t="s">
        <v>4</v>
      </c>
      <c r="C4" s="10" t="s">
        <v>6</v>
      </c>
      <c r="D4" s="10" t="s">
        <v>5</v>
      </c>
      <c r="E4" s="10" t="s">
        <v>14</v>
      </c>
    </row>
    <row r="5" spans="1:5" x14ac:dyDescent="0.25">
      <c r="B5" s="10">
        <v>111111</v>
      </c>
      <c r="C5" s="10">
        <v>48820</v>
      </c>
      <c r="D5" s="10">
        <v>0.04</v>
      </c>
      <c r="E5" s="10"/>
    </row>
    <row r="6" spans="1:5" x14ac:dyDescent="0.25">
      <c r="B6" s="10">
        <v>222222</v>
      </c>
      <c r="C6" s="10">
        <v>49737</v>
      </c>
      <c r="D6" s="10">
        <v>0.05</v>
      </c>
      <c r="E6" s="10"/>
    </row>
    <row r="7" spans="1:5" x14ac:dyDescent="0.25">
      <c r="B7" s="10">
        <v>333333</v>
      </c>
      <c r="C7" s="10">
        <v>49733</v>
      </c>
      <c r="D7" s="10">
        <v>0.06</v>
      </c>
      <c r="E7" s="10"/>
    </row>
    <row r="8" spans="1:5" x14ac:dyDescent="0.25">
      <c r="B8" s="10">
        <v>444444</v>
      </c>
      <c r="C8" s="10">
        <v>12909</v>
      </c>
      <c r="D8" s="10">
        <v>7.0000000000000007E-2</v>
      </c>
      <c r="E8" s="10"/>
    </row>
    <row r="9" spans="1:5" x14ac:dyDescent="0.25">
      <c r="B9" s="10">
        <v>555555</v>
      </c>
      <c r="C9" s="10">
        <v>43022</v>
      </c>
      <c r="D9" s="10">
        <v>0.08</v>
      </c>
      <c r="E9" s="10"/>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D11"/>
  <sheetViews>
    <sheetView showGridLines="0" workbookViewId="0"/>
  </sheetViews>
  <sheetFormatPr defaultRowHeight="15" x14ac:dyDescent="0.25"/>
  <cols>
    <col min="1" max="1" width="5.7109375" customWidth="1"/>
    <col min="2" max="2" width="13.7109375" customWidth="1"/>
    <col min="3" max="3" width="26.28515625" bestFit="1" customWidth="1"/>
    <col min="4" max="4" width="127" customWidth="1"/>
  </cols>
  <sheetData>
    <row r="2" spans="2:4" x14ac:dyDescent="0.25">
      <c r="B2" s="6" t="s">
        <v>12</v>
      </c>
      <c r="C2" s="6" t="s">
        <v>13</v>
      </c>
      <c r="D2" s="6" t="s">
        <v>14</v>
      </c>
    </row>
    <row r="3" spans="2:4" x14ac:dyDescent="0.25">
      <c r="B3" s="7" t="s">
        <v>17</v>
      </c>
      <c r="C3" s="8" t="s">
        <v>18</v>
      </c>
      <c r="D3" s="9" t="s">
        <v>89</v>
      </c>
    </row>
    <row r="4" spans="2:4" x14ac:dyDescent="0.25">
      <c r="B4" s="7" t="s">
        <v>77</v>
      </c>
      <c r="C4" s="8" t="s">
        <v>78</v>
      </c>
      <c r="D4" s="9" t="s">
        <v>90</v>
      </c>
    </row>
    <row r="5" spans="2:4" x14ac:dyDescent="0.25">
      <c r="B5" s="7" t="s">
        <v>79</v>
      </c>
      <c r="C5" s="8" t="s">
        <v>80</v>
      </c>
      <c r="D5" s="9" t="s">
        <v>90</v>
      </c>
    </row>
    <row r="6" spans="2:4" x14ac:dyDescent="0.25">
      <c r="B6" s="7" t="s">
        <v>83</v>
      </c>
      <c r="C6" s="8" t="s">
        <v>84</v>
      </c>
      <c r="D6" s="9" t="s">
        <v>90</v>
      </c>
    </row>
    <row r="7" spans="2:4" x14ac:dyDescent="0.25">
      <c r="B7" s="7" t="s">
        <v>85</v>
      </c>
      <c r="C7" s="8" t="s">
        <v>86</v>
      </c>
      <c r="D7" s="9" t="s">
        <v>90</v>
      </c>
    </row>
    <row r="8" spans="2:4" x14ac:dyDescent="0.25">
      <c r="B8" s="7" t="s">
        <v>81</v>
      </c>
      <c r="C8" s="8" t="s">
        <v>82</v>
      </c>
      <c r="D8" s="9" t="s">
        <v>90</v>
      </c>
    </row>
    <row r="9" spans="2:4" x14ac:dyDescent="0.25">
      <c r="B9" s="7" t="s">
        <v>15</v>
      </c>
      <c r="C9" s="8" t="s">
        <v>16</v>
      </c>
      <c r="D9" s="9" t="s">
        <v>92</v>
      </c>
    </row>
    <row r="10" spans="2:4" x14ac:dyDescent="0.25">
      <c r="B10" s="7" t="s">
        <v>87</v>
      </c>
      <c r="C10" s="8" t="s">
        <v>88</v>
      </c>
      <c r="D10" s="9" t="s">
        <v>90</v>
      </c>
    </row>
    <row r="11" spans="2:4" x14ac:dyDescent="0.25">
      <c r="B11" s="7" t="s">
        <v>91</v>
      </c>
      <c r="C11" s="8" t="s">
        <v>16</v>
      </c>
      <c r="D11" s="9" t="s">
        <v>90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
  <sheetViews>
    <sheetView showGridLines="0" workbookViewId="0">
      <selection activeCell="A3" sqref="A3"/>
    </sheetView>
  </sheetViews>
  <sheetFormatPr defaultRowHeight="15" x14ac:dyDescent="0.25"/>
  <cols>
    <col min="2" max="5" width="15.7109375" customWidth="1"/>
  </cols>
  <sheetData>
    <row r="1" spans="1:6" x14ac:dyDescent="0.25">
      <c r="A1" t="s">
        <v>69</v>
      </c>
    </row>
    <row r="2" spans="1:6" x14ac:dyDescent="0.25">
      <c r="A2" t="s">
        <v>65</v>
      </c>
    </row>
    <row r="3" spans="1:6" x14ac:dyDescent="0.25">
      <c r="F3" t="s">
        <v>64</v>
      </c>
    </row>
    <row r="5" spans="1:6" x14ac:dyDescent="0.25">
      <c r="B5">
        <v>111111</v>
      </c>
      <c r="C5">
        <v>48820</v>
      </c>
      <c r="D5">
        <v>0.04</v>
      </c>
    </row>
    <row r="6" spans="1:6" x14ac:dyDescent="0.25">
      <c r="B6">
        <v>222222</v>
      </c>
      <c r="C6">
        <v>49737</v>
      </c>
      <c r="D6">
        <v>0.05</v>
      </c>
    </row>
    <row r="7" spans="1:6" x14ac:dyDescent="0.25">
      <c r="B7">
        <v>333333</v>
      </c>
      <c r="C7">
        <v>49733</v>
      </c>
      <c r="D7">
        <v>0.06</v>
      </c>
    </row>
    <row r="8" spans="1:6" x14ac:dyDescent="0.25">
      <c r="B8">
        <v>444444</v>
      </c>
      <c r="C8">
        <v>12909</v>
      </c>
      <c r="D8">
        <v>7.0000000000000007E-2</v>
      </c>
    </row>
    <row r="9" spans="1:6" x14ac:dyDescent="0.25">
      <c r="B9">
        <v>555555</v>
      </c>
      <c r="C9">
        <v>43022</v>
      </c>
      <c r="D9">
        <v>0.08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showGridLines="0" workbookViewId="0">
      <selection activeCell="A3" sqref="A3"/>
    </sheetView>
  </sheetViews>
  <sheetFormatPr defaultRowHeight="15" x14ac:dyDescent="0.25"/>
  <cols>
    <col min="2" max="4" width="15.7109375" customWidth="1"/>
  </cols>
  <sheetData>
    <row r="1" spans="1:4" x14ac:dyDescent="0.25">
      <c r="A1" t="s">
        <v>36</v>
      </c>
    </row>
    <row r="2" spans="1:4" x14ac:dyDescent="0.25">
      <c r="A2" t="s">
        <v>37</v>
      </c>
    </row>
    <row r="4" spans="1:4" x14ac:dyDescent="0.25">
      <c r="B4" s="6" t="s">
        <v>4</v>
      </c>
      <c r="C4" s="6" t="s">
        <v>6</v>
      </c>
      <c r="D4" s="6" t="s">
        <v>5</v>
      </c>
    </row>
    <row r="5" spans="1:4" x14ac:dyDescent="0.25">
      <c r="B5" s="6">
        <v>111111</v>
      </c>
      <c r="C5" s="13">
        <v>48820</v>
      </c>
      <c r="D5" s="14">
        <v>0.04</v>
      </c>
    </row>
    <row r="6" spans="1:4" x14ac:dyDescent="0.25">
      <c r="B6" s="6">
        <v>222222</v>
      </c>
      <c r="C6" s="13">
        <v>49737</v>
      </c>
      <c r="D6" s="14">
        <v>0.05</v>
      </c>
    </row>
    <row r="7" spans="1:4" x14ac:dyDescent="0.25">
      <c r="B7" s="6">
        <v>333333</v>
      </c>
      <c r="C7" s="13">
        <v>49733</v>
      </c>
      <c r="D7" s="14">
        <v>0.06</v>
      </c>
    </row>
    <row r="8" spans="1:4" x14ac:dyDescent="0.25">
      <c r="B8" s="6">
        <v>444444</v>
      </c>
      <c r="C8" s="13">
        <v>12909</v>
      </c>
      <c r="D8" s="14">
        <v>7.0000000000000007E-2</v>
      </c>
    </row>
    <row r="9" spans="1:4" x14ac:dyDescent="0.25">
      <c r="B9" s="6">
        <v>555555</v>
      </c>
      <c r="C9" s="13">
        <v>43022</v>
      </c>
      <c r="D9" s="14">
        <v>0.08</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9"/>
  <sheetViews>
    <sheetView showGridLines="0" workbookViewId="0">
      <selection activeCell="A2" sqref="A2"/>
    </sheetView>
  </sheetViews>
  <sheetFormatPr defaultRowHeight="15" x14ac:dyDescent="0.25"/>
  <cols>
    <col min="2" max="5" width="12.7109375" customWidth="1"/>
  </cols>
  <sheetData>
    <row r="1" spans="1:5" x14ac:dyDescent="0.25">
      <c r="A1" t="s">
        <v>38</v>
      </c>
    </row>
    <row r="4" spans="1:5" x14ac:dyDescent="0.25">
      <c r="B4" t="s">
        <v>4</v>
      </c>
      <c r="C4" t="s">
        <v>6</v>
      </c>
      <c r="D4" t="s">
        <v>5</v>
      </c>
      <c r="E4" t="s">
        <v>14</v>
      </c>
    </row>
    <row r="5" spans="1:5" x14ac:dyDescent="0.25">
      <c r="B5">
        <v>111111</v>
      </c>
      <c r="C5" s="2">
        <v>48820</v>
      </c>
      <c r="D5" s="1">
        <v>0.04</v>
      </c>
    </row>
    <row r="6" spans="1:5" x14ac:dyDescent="0.25">
      <c r="B6">
        <v>222222</v>
      </c>
      <c r="C6" s="2">
        <v>49737</v>
      </c>
      <c r="D6" s="1">
        <v>0.05</v>
      </c>
    </row>
    <row r="7" spans="1:5" x14ac:dyDescent="0.25">
      <c r="B7">
        <v>333333</v>
      </c>
      <c r="C7" s="2">
        <v>49733</v>
      </c>
      <c r="D7" s="1">
        <v>0.06</v>
      </c>
    </row>
    <row r="8" spans="1:5" x14ac:dyDescent="0.25">
      <c r="B8">
        <v>444444</v>
      </c>
      <c r="C8" s="2">
        <v>12909</v>
      </c>
      <c r="D8" s="1">
        <v>7.0000000000000007E-2</v>
      </c>
    </row>
    <row r="9" spans="1:5" x14ac:dyDescent="0.25">
      <c r="B9">
        <v>555555</v>
      </c>
      <c r="C9" s="2">
        <v>43022</v>
      </c>
      <c r="D9" s="1">
        <v>0.08</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3"/>
  <sheetViews>
    <sheetView showGridLines="0" workbookViewId="0">
      <selection activeCell="A2" sqref="A2"/>
    </sheetView>
  </sheetViews>
  <sheetFormatPr defaultRowHeight="15" x14ac:dyDescent="0.25"/>
  <cols>
    <col min="1" max="1" width="5.7109375" customWidth="1"/>
    <col min="2" max="5" width="10.7109375" customWidth="1"/>
    <col min="6" max="8" width="5.7109375" customWidth="1"/>
    <col min="9" max="9" width="40.140625" bestFit="1" customWidth="1"/>
    <col min="10" max="10" width="27.7109375" bestFit="1" customWidth="1"/>
    <col min="11" max="11" width="48.85546875" bestFit="1" customWidth="1"/>
  </cols>
  <sheetData>
    <row r="1" spans="1:11" x14ac:dyDescent="0.25">
      <c r="A1" t="s">
        <v>58</v>
      </c>
    </row>
    <row r="3" spans="1:11" x14ac:dyDescent="0.25">
      <c r="I3" t="s">
        <v>44</v>
      </c>
      <c r="J3" t="s">
        <v>45</v>
      </c>
      <c r="K3" t="s">
        <v>14</v>
      </c>
    </row>
    <row r="4" spans="1:11" x14ac:dyDescent="0.25">
      <c r="B4" t="s">
        <v>4</v>
      </c>
      <c r="C4" t="s">
        <v>6</v>
      </c>
      <c r="D4" t="s">
        <v>5</v>
      </c>
      <c r="E4" t="s">
        <v>14</v>
      </c>
      <c r="I4" t="s">
        <v>57</v>
      </c>
      <c r="J4" s="18" t="s">
        <v>49</v>
      </c>
      <c r="K4" t="s">
        <v>48</v>
      </c>
    </row>
    <row r="5" spans="1:11" x14ac:dyDescent="0.25">
      <c r="B5">
        <v>111111</v>
      </c>
      <c r="C5" s="2">
        <v>48820</v>
      </c>
      <c r="D5" s="1">
        <v>0.04</v>
      </c>
      <c r="I5" t="s">
        <v>46</v>
      </c>
      <c r="J5" s="18" t="s">
        <v>50</v>
      </c>
      <c r="K5" t="s">
        <v>48</v>
      </c>
    </row>
    <row r="6" spans="1:11" x14ac:dyDescent="0.25">
      <c r="B6">
        <v>222222</v>
      </c>
      <c r="C6" s="2">
        <v>49737</v>
      </c>
      <c r="D6" s="1">
        <v>0.05</v>
      </c>
      <c r="G6" s="17"/>
      <c r="I6" t="s">
        <v>39</v>
      </c>
      <c r="J6" s="18" t="s">
        <v>51</v>
      </c>
    </row>
    <row r="7" spans="1:11" x14ac:dyDescent="0.25">
      <c r="B7">
        <v>333333</v>
      </c>
      <c r="C7" s="2">
        <v>49733</v>
      </c>
      <c r="D7" s="1">
        <v>0.06</v>
      </c>
      <c r="I7" t="s">
        <v>40</v>
      </c>
      <c r="J7" s="18" t="s">
        <v>52</v>
      </c>
    </row>
    <row r="8" spans="1:11" x14ac:dyDescent="0.25">
      <c r="B8">
        <v>444444</v>
      </c>
      <c r="C8" s="2">
        <v>12909</v>
      </c>
      <c r="D8" s="1">
        <v>7.0000000000000007E-2</v>
      </c>
      <c r="I8" t="s">
        <v>47</v>
      </c>
      <c r="J8" s="18" t="s">
        <v>53</v>
      </c>
    </row>
    <row r="9" spans="1:11" x14ac:dyDescent="0.25">
      <c r="B9">
        <v>555555</v>
      </c>
      <c r="C9" s="2">
        <v>43022</v>
      </c>
      <c r="D9" s="1">
        <v>0.08</v>
      </c>
      <c r="I9" t="s">
        <v>41</v>
      </c>
      <c r="J9" s="18" t="s">
        <v>54</v>
      </c>
    </row>
    <row r="10" spans="1:11" x14ac:dyDescent="0.25">
      <c r="B10" t="s">
        <v>9</v>
      </c>
      <c r="C10" s="16"/>
      <c r="D10" s="1">
        <f>SUBTOTAL(101,Table3[Rate])</f>
        <v>0.06</v>
      </c>
      <c r="I10" t="s">
        <v>42</v>
      </c>
      <c r="J10" s="18" t="s">
        <v>55</v>
      </c>
    </row>
    <row r="11" spans="1:11" x14ac:dyDescent="0.25">
      <c r="I11" t="s">
        <v>43</v>
      </c>
      <c r="J11" s="18" t="s">
        <v>56</v>
      </c>
    </row>
    <row r="12" spans="1:11" x14ac:dyDescent="0.25">
      <c r="I12" t="s">
        <v>62</v>
      </c>
      <c r="J12" t="s">
        <v>59</v>
      </c>
    </row>
    <row r="13" spans="1:11" x14ac:dyDescent="0.25">
      <c r="I13" t="s">
        <v>61</v>
      </c>
      <c r="J13" t="s">
        <v>60</v>
      </c>
    </row>
  </sheetData>
  <pageMargins left="0.7" right="0.7" top="0.75" bottom="0.75"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0"/>
  <sheetViews>
    <sheetView showGridLines="0" workbookViewId="0">
      <selection activeCell="A2" sqref="A2"/>
    </sheetView>
  </sheetViews>
  <sheetFormatPr defaultRowHeight="15" x14ac:dyDescent="0.25"/>
  <cols>
    <col min="2" max="3" width="20" customWidth="1"/>
  </cols>
  <sheetData>
    <row r="1" spans="1:3" x14ac:dyDescent="0.25">
      <c r="A1" t="s">
        <v>22</v>
      </c>
    </row>
    <row r="5" spans="1:3" x14ac:dyDescent="0.25">
      <c r="B5" s="3" t="s">
        <v>23</v>
      </c>
      <c r="C5" s="3" t="s">
        <v>8</v>
      </c>
    </row>
    <row r="6" spans="1:3" x14ac:dyDescent="0.25">
      <c r="B6" s="3">
        <v>1</v>
      </c>
      <c r="C6" s="3"/>
    </row>
    <row r="7" spans="1:3" x14ac:dyDescent="0.25">
      <c r="B7" s="3">
        <v>2</v>
      </c>
      <c r="C7" s="3"/>
    </row>
    <row r="8" spans="1:3" x14ac:dyDescent="0.25">
      <c r="B8" s="3">
        <v>3</v>
      </c>
      <c r="C8" s="3"/>
    </row>
    <row r="9" spans="1:3" x14ac:dyDescent="0.25">
      <c r="B9" s="3">
        <v>4</v>
      </c>
      <c r="C9" s="3"/>
    </row>
    <row r="10" spans="1:3" x14ac:dyDescent="0.25">
      <c r="B10" s="3">
        <v>5</v>
      </c>
      <c r="C10" s="3"/>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9"/>
  <sheetViews>
    <sheetView showGridLines="0" workbookViewId="0">
      <selection activeCell="A2" sqref="A2"/>
    </sheetView>
  </sheetViews>
  <sheetFormatPr defaultRowHeight="15" x14ac:dyDescent="0.25"/>
  <cols>
    <col min="2" max="5" width="12.7109375" customWidth="1"/>
  </cols>
  <sheetData>
    <row r="1" spans="1:5" x14ac:dyDescent="0.25">
      <c r="A1" t="s">
        <v>24</v>
      </c>
    </row>
    <row r="4" spans="1:5" x14ac:dyDescent="0.25">
      <c r="B4" t="s">
        <v>4</v>
      </c>
      <c r="C4" t="s">
        <v>6</v>
      </c>
      <c r="D4" t="s">
        <v>5</v>
      </c>
      <c r="E4" t="s">
        <v>7</v>
      </c>
    </row>
    <row r="5" spans="1:5" x14ac:dyDescent="0.25">
      <c r="B5">
        <v>111111</v>
      </c>
      <c r="C5" s="2">
        <v>48820</v>
      </c>
      <c r="D5" s="1">
        <v>0.04</v>
      </c>
      <c r="E5" s="2">
        <f>Table2489[[#This Row],[Balance]]*Table2489[[#This Row],[Rate]]</f>
        <v>1952.8</v>
      </c>
    </row>
    <row r="6" spans="1:5" x14ac:dyDescent="0.25">
      <c r="B6">
        <v>222222</v>
      </c>
      <c r="C6" s="2">
        <v>49737</v>
      </c>
      <c r="D6" s="1">
        <v>0.05</v>
      </c>
      <c r="E6" s="2">
        <f>Table2489[[#This Row],[Balance]]*Table2489[[#This Row],[Rate]]</f>
        <v>2486.8500000000004</v>
      </c>
    </row>
    <row r="7" spans="1:5" x14ac:dyDescent="0.25">
      <c r="B7">
        <v>333333</v>
      </c>
      <c r="C7" s="2">
        <v>49733</v>
      </c>
      <c r="D7" s="1">
        <v>0.06</v>
      </c>
      <c r="E7" s="2">
        <f>Table2489[[#This Row],[Balance]]*Table2489[[#This Row],[Rate]]</f>
        <v>2983.98</v>
      </c>
    </row>
    <row r="8" spans="1:5" x14ac:dyDescent="0.25">
      <c r="B8">
        <v>444444</v>
      </c>
      <c r="C8" s="2">
        <v>12909</v>
      </c>
      <c r="D8" s="1">
        <v>7.0000000000000007E-2</v>
      </c>
      <c r="E8" s="2">
        <f>Table2489[[#This Row],[Balance]]*Table2489[[#This Row],[Rate]]</f>
        <v>903.63000000000011</v>
      </c>
    </row>
    <row r="9" spans="1:5" x14ac:dyDescent="0.25">
      <c r="B9">
        <v>555555</v>
      </c>
      <c r="C9" s="2">
        <v>43022</v>
      </c>
      <c r="D9" s="1">
        <v>0.08</v>
      </c>
      <c r="E9" s="2">
        <f>Table2489[[#This Row],[Balance]]*Table2489[[#This Row],[Rate]]</f>
        <v>3441.76</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9"/>
  <sheetViews>
    <sheetView showGridLines="0" workbookViewId="0">
      <selection activeCell="A2" sqref="A2"/>
    </sheetView>
  </sheetViews>
  <sheetFormatPr defaultRowHeight="15" x14ac:dyDescent="0.25"/>
  <cols>
    <col min="2" max="5" width="12.7109375" customWidth="1"/>
  </cols>
  <sheetData>
    <row r="1" spans="1:5" x14ac:dyDescent="0.25">
      <c r="A1" t="s">
        <v>63</v>
      </c>
    </row>
    <row r="4" spans="1:5" x14ac:dyDescent="0.25">
      <c r="B4" t="s">
        <v>4</v>
      </c>
      <c r="C4" t="s">
        <v>6</v>
      </c>
      <c r="D4" t="s">
        <v>5</v>
      </c>
      <c r="E4" t="s">
        <v>7</v>
      </c>
    </row>
    <row r="5" spans="1:5" x14ac:dyDescent="0.25">
      <c r="B5">
        <v>111111</v>
      </c>
      <c r="C5" s="2">
        <v>48820</v>
      </c>
      <c r="D5" s="1">
        <v>0.04</v>
      </c>
      <c r="E5" s="2">
        <f>Table248516[[#This Row],[Balance]]*Table248516[[#This Row],[Rate]]</f>
        <v>1952.8</v>
      </c>
    </row>
    <row r="6" spans="1:5" x14ac:dyDescent="0.25">
      <c r="B6">
        <v>222222</v>
      </c>
      <c r="C6" s="2">
        <v>49737</v>
      </c>
      <c r="D6" s="1">
        <v>0.05</v>
      </c>
      <c r="E6" s="2">
        <f>Table248516[[#This Row],[Balance]]*Table248516[[#This Row],[Rate]]</f>
        <v>2486.8500000000004</v>
      </c>
    </row>
    <row r="7" spans="1:5" x14ac:dyDescent="0.25">
      <c r="B7">
        <v>333333</v>
      </c>
      <c r="C7" s="2">
        <v>49733</v>
      </c>
      <c r="D7" s="1">
        <v>0.06</v>
      </c>
      <c r="E7" s="2">
        <f>Table248516[[#This Row],[Balance]]*Table248516[[#This Row],[Rate]]</f>
        <v>2983.98</v>
      </c>
    </row>
    <row r="8" spans="1:5" x14ac:dyDescent="0.25">
      <c r="B8">
        <v>444444</v>
      </c>
      <c r="C8" s="2">
        <v>12909</v>
      </c>
      <c r="D8" s="1">
        <v>7.0000000000000007E-2</v>
      </c>
      <c r="E8" s="2">
        <f>Table248516[[#This Row],[Balance]]*Table248516[[#This Row],[Rate]]</f>
        <v>903.63000000000011</v>
      </c>
    </row>
    <row r="9" spans="1:5" x14ac:dyDescent="0.25">
      <c r="B9">
        <v>555555</v>
      </c>
      <c r="C9" s="2">
        <v>43022</v>
      </c>
      <c r="D9" s="1">
        <v>0.08</v>
      </c>
      <c r="E9" s="2">
        <f>Table248516[[#This Row],[Balance]]*Table248516[[#This Row],[Rate]]</f>
        <v>3441.76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TABLES</vt:lpstr>
      <vt:lpstr>CREATE TABLE</vt:lpstr>
      <vt:lpstr>CREATE TABLE NO HEADERS</vt:lpstr>
      <vt:lpstr>CHANGE FORMAT</vt:lpstr>
      <vt:lpstr>STRUCTURED REFERENCES</vt:lpstr>
      <vt:lpstr>STRUCTURED REFERENCES 2</vt:lpstr>
      <vt:lpstr>IDIOSYNCRATIC FORMULAS</vt:lpstr>
      <vt:lpstr>ADD RECORDS</vt:lpstr>
      <vt:lpstr>ADD FIELDS</vt:lpstr>
      <vt:lpstr>TOTALS ROW</vt:lpstr>
      <vt:lpstr>FILTER TOTALS ROW</vt:lpstr>
      <vt:lpstr>DYNAMIC TOTALS ROW</vt:lpstr>
      <vt:lpstr>SORT AND FILTER</vt:lpstr>
      <vt:lpstr>SLICER</vt:lpstr>
      <vt:lpstr>DELETE RECORDS</vt:lpstr>
      <vt:lpstr>DELETE FIELDS</vt:lpstr>
      <vt:lpstr>CONVERT TO RANGE</vt:lpstr>
      <vt:lpstr>RENAME TABLE</vt:lpstr>
      <vt:lpstr>RENAME TABLE 2</vt:lpstr>
      <vt:lpstr>SHORTCUTS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 Hafele</dc:creator>
  <cp:lastModifiedBy>A.J. Hafele</cp:lastModifiedBy>
  <dcterms:created xsi:type="dcterms:W3CDTF">2017-05-15T00:41:56Z</dcterms:created>
  <dcterms:modified xsi:type="dcterms:W3CDTF">2018-05-19T17:25:28Z</dcterms:modified>
</cp:coreProperties>
</file>