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635" windowHeight="6075" tabRatio="807" xr2:uid="{00000000-000D-0000-FFFF-FFFF00000000}"/>
  </bookViews>
  <sheets>
    <sheet name="EXAMPLE 1" sheetId="3" r:id="rId1"/>
    <sheet name="EXAMPLE 2" sheetId="4" r:id="rId2"/>
    <sheet name="EXAMPLE 3" sheetId="5" r:id="rId3"/>
    <sheet name="NESTED FUNCTIONS" sheetId="1" r:id="rId4"/>
    <sheet name="A BETTER FEE CALC" sheetId="2" r:id="rId5"/>
  </sheets>
  <definedNames>
    <definedName name="_xlnm._FilterDatabase" localSheetId="0" hidden="1">'EXAMPLE 1'!$B$3:$F$13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5" l="1"/>
  <c r="E7" i="4"/>
  <c r="E8" i="4"/>
  <c r="E5" i="4"/>
  <c r="E6" i="4"/>
  <c r="E4" i="4"/>
  <c r="C16" i="3"/>
  <c r="I10" i="2" l="1"/>
  <c r="I5" i="2"/>
  <c r="I6" i="2"/>
  <c r="I7" i="2"/>
  <c r="I8" i="2"/>
  <c r="I9" i="2"/>
  <c r="D10" i="2"/>
  <c r="C10" i="2"/>
  <c r="F9" i="2"/>
  <c r="E9" i="2"/>
  <c r="F8" i="2"/>
  <c r="E8" i="2"/>
  <c r="F7" i="2"/>
  <c r="E7" i="2"/>
  <c r="F6" i="2"/>
  <c r="E6" i="2"/>
  <c r="F5" i="2"/>
  <c r="E5" i="2"/>
  <c r="L5" i="1"/>
  <c r="L6" i="1"/>
  <c r="L7" i="1"/>
  <c r="L8" i="1"/>
  <c r="L9" i="1"/>
  <c r="J5" i="1"/>
  <c r="J6" i="1"/>
  <c r="J7" i="1"/>
  <c r="J8" i="1"/>
  <c r="J9" i="1"/>
  <c r="C10" i="1"/>
  <c r="D10" i="1"/>
  <c r="E10" i="2" l="1"/>
  <c r="E5" i="1"/>
  <c r="K5" i="1" s="1"/>
  <c r="E6" i="1"/>
  <c r="K6" i="1" s="1"/>
  <c r="E7" i="1"/>
  <c r="K7" i="1" s="1"/>
  <c r="E8" i="1"/>
  <c r="K8" i="1" s="1"/>
  <c r="E9" i="1"/>
  <c r="K9" i="1" s="1"/>
  <c r="F5" i="1"/>
  <c r="F6" i="1"/>
  <c r="F7" i="1"/>
  <c r="F8" i="1"/>
  <c r="F9" i="1"/>
  <c r="I6" i="1" l="1"/>
  <c r="I9" i="1"/>
  <c r="I7" i="1"/>
  <c r="I8" i="1"/>
  <c r="I5" i="1"/>
  <c r="E10" i="1"/>
  <c r="I10" i="1" l="1"/>
</calcChain>
</file>

<file path=xl/sharedStrings.xml><?xml version="1.0" encoding="utf-8"?>
<sst xmlns="http://schemas.openxmlformats.org/spreadsheetml/2006/main" count="55" uniqueCount="39">
  <si>
    <t>Investment Manager</t>
  </si>
  <si>
    <t>Red Crescent Capital</t>
  </si>
  <si>
    <t>Blueberry Partners</t>
  </si>
  <si>
    <t>Green Money Inc.</t>
  </si>
  <si>
    <t>Orange Juice Advisors</t>
  </si>
  <si>
    <t>Yellowbrick Road LLC</t>
  </si>
  <si>
    <t>Initial Capital</t>
  </si>
  <si>
    <t>Year-End Capital</t>
  </si>
  <si>
    <t>Actual Return</t>
  </si>
  <si>
    <t>Hurdle Rate</t>
  </si>
  <si>
    <t>Performance Fee Rate</t>
  </si>
  <si>
    <t>Performance Fee Due</t>
  </si>
  <si>
    <t>No Hurdle</t>
  </si>
  <si>
    <t>Capital Appreciation</t>
  </si>
  <si>
    <t>Totals</t>
  </si>
  <si>
    <t>Step 1 - Hurdle or No Hurdle?</t>
  </si>
  <si>
    <t>Step 2 - No Hurdle Calculation</t>
  </si>
  <si>
    <t>Step 3 - Calc With Hurdle</t>
  </si>
  <si>
    <t>If you wish, practice replacing the placeholders in the column J calculation with the formulas in columns K and L</t>
  </si>
  <si>
    <t>A more efficient way to compute performance fees is to use 0% as the hurdle rate, if no hurdle exists</t>
  </si>
  <si>
    <t>Review the performance fee calculation in column I, as well as the intermediary steps in columns J-L (grouped)</t>
  </si>
  <si>
    <t>Account</t>
  </si>
  <si>
    <t>Formula Text</t>
  </si>
  <si>
    <t>Value</t>
  </si>
  <si>
    <t>Add the Values?</t>
  </si>
  <si>
    <t>Yes</t>
  </si>
  <si>
    <t>Sum of Values:</t>
  </si>
  <si>
    <t>Formula Text:</t>
  </si>
  <si>
    <t>Write a formula which will add all Values in the table below, but only if the blue cell indicates "Yes" (if the blue cell is "No", return nothing)</t>
  </si>
  <si>
    <t>1-1</t>
  </si>
  <si>
    <t>Full Account</t>
  </si>
  <si>
    <t>Sub Account</t>
  </si>
  <si>
    <t>Use the RIGHT and FIND functions to return the Sub Account numbers  (the numbers after the dashes) in column D below</t>
  </si>
  <si>
    <t>11-22</t>
  </si>
  <si>
    <t>111-333</t>
  </si>
  <si>
    <t>1111-4444</t>
  </si>
  <si>
    <t>11111-55555</t>
  </si>
  <si>
    <t>Sample Formula:</t>
  </si>
  <si>
    <t>Use FORMULATEXT to return the blue cell's formula, but if no formula exists in the blue cell, return "No Formula"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</si>
</sst>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right"/>
    </xf>
    <xf numFmtId="9" fontId="2" fillId="0" borderId="0" xfId="1" applyNumberFormat="1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Font="1"/>
    <xf numFmtId="164" fontId="0" fillId="0" borderId="0" xfId="1" applyNumberFormat="1" applyFont="1" applyAlignment="1">
      <alignment horizontal="right"/>
    </xf>
    <xf numFmtId="9" fontId="0" fillId="0" borderId="0" xfId="1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164" fontId="1" fillId="0" borderId="0" xfId="1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164" fontId="3" fillId="0" borderId="0" xfId="1" applyNumberFormat="1" applyFont="1" applyAlignment="1">
      <alignment horizontal="right"/>
    </xf>
    <xf numFmtId="9" fontId="3" fillId="0" borderId="0" xfId="1" applyNumberFormat="1" applyFont="1" applyAlignment="1">
      <alignment horizontal="right"/>
    </xf>
    <xf numFmtId="43" fontId="3" fillId="0" borderId="0" xfId="1" applyFont="1" applyAlignment="1">
      <alignment horizontal="right"/>
    </xf>
    <xf numFmtId="43" fontId="3" fillId="0" borderId="0" xfId="1" applyFont="1"/>
    <xf numFmtId="0" fontId="0" fillId="3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right" inden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49" fontId="0" fillId="0" borderId="1" xfId="0" applyNumberFormat="1" applyBorder="1"/>
    <xf numFmtId="0" fontId="0" fillId="3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(* #,##0.00_);_(* \(#,##0.0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B4:L10" totalsRowCount="1" headerRowDxfId="40" dataDxfId="39">
  <autoFilter ref="B4:L9" xr:uid="{00000000-0009-0000-0100-000002000000}"/>
  <tableColumns count="11">
    <tableColumn id="1" xr3:uid="{00000000-0010-0000-0000-000001000000}" name="Investment Manager" totalsRowLabel="Totals" dataDxfId="38" totalsRowDxfId="37"/>
    <tableColumn id="2" xr3:uid="{00000000-0010-0000-0000-000002000000}" name="Initial Capital" totalsRowFunction="sum" dataDxfId="36" totalsRowDxfId="35" dataCellStyle="Comma" totalsRowCellStyle="Comma"/>
    <tableColumn id="3" xr3:uid="{00000000-0010-0000-0000-000003000000}" name="Year-End Capital" totalsRowFunction="sum" dataDxfId="34" totalsRowDxfId="33" dataCellStyle="Comma" totalsRowCellStyle="Comma"/>
    <tableColumn id="8" xr3:uid="{00000000-0010-0000-0000-000008000000}" name="Capital Appreciation" totalsRowFunction="sum" dataDxfId="32" totalsRowDxfId="31" dataCellStyle="Comma" totalsRowCellStyle="Comma">
      <calculatedColumnFormula>Table2[[#This Row],[Year-End Capital]]-Table2[[#This Row],[Initial Capital]]</calculatedColumnFormula>
    </tableColumn>
    <tableColumn id="4" xr3:uid="{00000000-0010-0000-0000-000004000000}" name="Actual Return" dataDxfId="30" totalsRowDxfId="29" dataCellStyle="Comma" totalsRowCellStyle="Comma">
      <calculatedColumnFormula>Table2[[#This Row],[Year-End Capital]]/Table2[[#This Row],[Initial Capital]]-1</calculatedColumnFormula>
    </tableColumn>
    <tableColumn id="5" xr3:uid="{00000000-0010-0000-0000-000005000000}" name="Hurdle Rate" dataDxfId="28" totalsRowDxfId="27" dataCellStyle="Comma" totalsRowCellStyle="Comma">
      <calculatedColumnFormula>RANDBETWEEN(5,20)/100</calculatedColumnFormula>
    </tableColumn>
    <tableColumn id="6" xr3:uid="{00000000-0010-0000-0000-000006000000}" name="Performance Fee Rate" dataDxfId="26" totalsRowDxfId="25" dataCellStyle="Comma" totalsRowCellStyle="Comma"/>
    <tableColumn id="7" xr3:uid="{00000000-0010-0000-0000-000007000000}" name="Performance Fee Due" totalsRowFunction="sum" dataDxfId="24" totalsRowDxfId="23" dataCellStyle="Comma" totalsRowCellStyle="Comma">
      <calculatedColumnFormula>IF(Table2[[#This Row],[Hurdle Rate]]="No Hurdle",MAX(0,Table2[[#This Row],[Capital Appreciation]]*Table2[[#This Row],[Performance Fee Rate]]),IF(Table2[[#This Row],[Actual Return]]&gt;Table2[[#This Row],[Hurdle Rate]],Table2[[#This Row],[Capital Appreciation]]*Table2[[#This Row],[Performance Fee Rate]],0))</calculatedColumnFormula>
    </tableColumn>
    <tableColumn id="9" xr3:uid="{00000000-0010-0000-0000-000009000000}" name="Step 1 - Hurdle or No Hurdle?" dataDxfId="22" totalsRowDxfId="21" dataCellStyle="Comma" totalsRowCellStyle="Comma">
      <calculatedColumnFormula>IF(Table2[[#This Row],[Hurdle Rate]]="No Hurdle","No Hurdle Calc","Hurdle Calc")</calculatedColumnFormula>
    </tableColumn>
    <tableColumn id="13" xr3:uid="{00000000-0010-0000-0000-00000D000000}" name="Step 2 - No Hurdle Calculation" dataDxfId="20" totalsRowDxfId="19" dataCellStyle="Comma" totalsRowCellStyle="Comma">
      <calculatedColumnFormula>MAX(0,Table2[[#This Row],[Capital Appreciation]]*Table2[[#This Row],[Performance Fee Rate]])</calculatedColumnFormula>
    </tableColumn>
    <tableColumn id="15" xr3:uid="{00000000-0010-0000-0000-00000F000000}" name="Step 3 - Calc With Hurdle" dataDxfId="18" dataCellStyle="Comma">
      <calculatedColumnFormula>IF(Table2[[#This Row],[Actual Return]]&gt;Table2[[#This Row],[Hurdle Rate]],Table2[[#This Row],[Capital Appreciation]]*Table2[[#This Row],[Performance Fee Rate]],0)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22" displayName="Table22" ref="B4:I10" totalsRowCount="1" headerRowDxfId="17" dataDxfId="16">
  <autoFilter ref="B4:I9" xr:uid="{00000000-0009-0000-0100-000001000000}"/>
  <tableColumns count="8">
    <tableColumn id="1" xr3:uid="{00000000-0010-0000-0100-000001000000}" name="Investment Manager" totalsRowLabel="Totals" dataDxfId="15" totalsRowDxfId="14"/>
    <tableColumn id="2" xr3:uid="{00000000-0010-0000-0100-000002000000}" name="Initial Capital" totalsRowFunction="sum" dataDxfId="13" totalsRowDxfId="12" dataCellStyle="Comma"/>
    <tableColumn id="3" xr3:uid="{00000000-0010-0000-0100-000003000000}" name="Year-End Capital" totalsRowFunction="sum" dataDxfId="11" totalsRowDxfId="10" dataCellStyle="Comma"/>
    <tableColumn id="8" xr3:uid="{00000000-0010-0000-0100-000008000000}" name="Capital Appreciation" totalsRowFunction="sum" dataDxfId="9" totalsRowDxfId="8" dataCellStyle="Comma">
      <calculatedColumnFormula>Table22[[#This Row],[Year-End Capital]]-Table22[[#This Row],[Initial Capital]]</calculatedColumnFormula>
    </tableColumn>
    <tableColumn id="4" xr3:uid="{00000000-0010-0000-0100-000004000000}" name="Actual Return" dataDxfId="7" totalsRowDxfId="6" dataCellStyle="Comma">
      <calculatedColumnFormula>Table22[[#This Row],[Year-End Capital]]/Table22[[#This Row],[Initial Capital]]-1</calculatedColumnFormula>
    </tableColumn>
    <tableColumn id="5" xr3:uid="{00000000-0010-0000-0100-000005000000}" name="Hurdle Rate" dataDxfId="5" totalsRowDxfId="4" dataCellStyle="Comma">
      <calculatedColumnFormula>RANDBETWEEN(5,20)/100</calculatedColumnFormula>
    </tableColumn>
    <tableColumn id="6" xr3:uid="{00000000-0010-0000-0100-000006000000}" name="Performance Fee Rate" dataDxfId="3" totalsRowDxfId="2" dataCellStyle="Comma"/>
    <tableColumn id="9" xr3:uid="{00000000-0010-0000-0100-000009000000}" name="Performance Fee Due" totalsRowFunction="sum" dataDxfId="1" totalsRowDxfId="0" dataCellStyle="Comma" totalsRowCellStyle="Comma">
      <calculatedColumnFormula>IF(Table22[[#This Row],[Actual Return]]&gt;Table22[[#This Row],[Hurdle Rate]],Table22[[#This Row],[Capital Appreciation]]*Table22[[#This Row],[Performance Fee Rate]],0)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F82F8-B7AE-4762-A420-5BC4714C93AA}">
  <dimension ref="A1:C16"/>
  <sheetViews>
    <sheetView showGridLines="0" tabSelected="1" workbookViewId="0">
      <selection activeCell="A2" sqref="A2"/>
    </sheetView>
  </sheetViews>
  <sheetFormatPr defaultRowHeight="15" x14ac:dyDescent="0.25"/>
  <cols>
    <col min="2" max="3" width="15.7109375" customWidth="1"/>
    <col min="4" max="4" width="17.42578125" bestFit="1" customWidth="1"/>
    <col min="5" max="5" width="18.5703125" bestFit="1" customWidth="1"/>
    <col min="6" max="6" width="15.7109375" customWidth="1"/>
  </cols>
  <sheetData>
    <row r="1" spans="1:3" x14ac:dyDescent="0.25">
      <c r="A1" t="s">
        <v>28</v>
      </c>
    </row>
    <row r="4" spans="1:3" x14ac:dyDescent="0.25">
      <c r="B4" s="25" t="s">
        <v>21</v>
      </c>
      <c r="C4" s="25" t="s">
        <v>23</v>
      </c>
    </row>
    <row r="5" spans="1:3" x14ac:dyDescent="0.25">
      <c r="B5" s="24">
        <v>111</v>
      </c>
      <c r="C5" s="24">
        <v>1</v>
      </c>
    </row>
    <row r="6" spans="1:3" x14ac:dyDescent="0.25">
      <c r="B6" s="24">
        <v>222</v>
      </c>
      <c r="C6" s="24">
        <v>2</v>
      </c>
    </row>
    <row r="7" spans="1:3" x14ac:dyDescent="0.25">
      <c r="B7" s="24">
        <v>333</v>
      </c>
      <c r="C7" s="24">
        <v>3</v>
      </c>
    </row>
    <row r="8" spans="1:3" x14ac:dyDescent="0.25">
      <c r="B8" s="24">
        <v>444</v>
      </c>
      <c r="C8" s="24">
        <v>4</v>
      </c>
    </row>
    <row r="9" spans="1:3" x14ac:dyDescent="0.25">
      <c r="B9" s="24">
        <v>555</v>
      </c>
      <c r="C9" s="24">
        <v>5</v>
      </c>
    </row>
    <row r="12" spans="1:3" x14ac:dyDescent="0.25">
      <c r="B12" s="21" t="s">
        <v>24</v>
      </c>
      <c r="C12" s="19" t="s">
        <v>25</v>
      </c>
    </row>
    <row r="15" spans="1:3" x14ac:dyDescent="0.25">
      <c r="B15" s="21" t="s">
        <v>26</v>
      </c>
      <c r="C15" s="23"/>
    </row>
    <row r="16" spans="1:3" x14ac:dyDescent="0.25">
      <c r="B16" s="21" t="s">
        <v>27</v>
      </c>
      <c r="C16" t="str">
        <f ca="1">IFERROR(_xlfn.FORMULATEXT(C15),"")</f>
        <v/>
      </c>
    </row>
  </sheetData>
  <dataValidations disablePrompts="1" count="1">
    <dataValidation type="list" allowBlank="1" showInputMessage="1" showErrorMessage="1" sqref="C12" xr:uid="{14508A31-FDCC-476C-BC77-18FF4AF1C759}">
      <formula1>"No,Yes"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193B-9788-46BB-A5D9-7A1ADB8D9A4A}">
  <dimension ref="A1:E8"/>
  <sheetViews>
    <sheetView showGridLines="0" workbookViewId="0">
      <selection activeCell="A2" sqref="A2"/>
    </sheetView>
  </sheetViews>
  <sheetFormatPr defaultRowHeight="15" x14ac:dyDescent="0.25"/>
  <cols>
    <col min="3" max="4" width="21.28515625" customWidth="1"/>
    <col min="5" max="5" width="26.140625" customWidth="1"/>
  </cols>
  <sheetData>
    <row r="1" spans="1:5" x14ac:dyDescent="0.25">
      <c r="A1" t="s">
        <v>32</v>
      </c>
    </row>
    <row r="3" spans="1:5" x14ac:dyDescent="0.25">
      <c r="C3" s="26" t="s">
        <v>30</v>
      </c>
      <c r="D3" s="26" t="s">
        <v>31</v>
      </c>
      <c r="E3" s="26" t="s">
        <v>22</v>
      </c>
    </row>
    <row r="4" spans="1:5" x14ac:dyDescent="0.25">
      <c r="C4" s="27" t="s">
        <v>29</v>
      </c>
      <c r="D4" s="22"/>
      <c r="E4" s="22" t="str">
        <f ca="1">IFERROR(_xlfn.FORMULATEXT(D4),"")</f>
        <v/>
      </c>
    </row>
    <row r="5" spans="1:5" x14ac:dyDescent="0.25">
      <c r="C5" s="27" t="s">
        <v>33</v>
      </c>
      <c r="D5" s="22"/>
      <c r="E5" s="22" t="str">
        <f t="shared" ref="E5:E8" ca="1" si="0">IFERROR(_xlfn.FORMULATEXT(D5),"")</f>
        <v/>
      </c>
    </row>
    <row r="6" spans="1:5" x14ac:dyDescent="0.25">
      <c r="C6" s="27" t="s">
        <v>34</v>
      </c>
      <c r="D6" s="22"/>
      <c r="E6" s="22" t="str">
        <f t="shared" ca="1" si="0"/>
        <v/>
      </c>
    </row>
    <row r="7" spans="1:5" x14ac:dyDescent="0.25">
      <c r="C7" s="27" t="s">
        <v>35</v>
      </c>
      <c r="D7" s="22"/>
      <c r="E7" s="22" t="str">
        <f t="shared" ca="1" si="0"/>
        <v/>
      </c>
    </row>
    <row r="8" spans="1:5" x14ac:dyDescent="0.25">
      <c r="C8" s="27" t="s">
        <v>36</v>
      </c>
      <c r="D8" s="22"/>
      <c r="E8" s="22" t="str">
        <f t="shared" ca="1" si="0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D494-A852-4716-A140-F37E415D17A3}">
  <dimension ref="A1:C5"/>
  <sheetViews>
    <sheetView showGridLines="0" workbookViewId="0">
      <selection activeCell="A2" sqref="A2"/>
    </sheetView>
  </sheetViews>
  <sheetFormatPr defaultRowHeight="15" x14ac:dyDescent="0.25"/>
  <cols>
    <col min="2" max="2" width="12.5703125" bestFit="1" customWidth="1"/>
  </cols>
  <sheetData>
    <row r="1" spans="1:3" x14ac:dyDescent="0.25">
      <c r="A1" t="s">
        <v>38</v>
      </c>
    </row>
    <row r="3" spans="1:3" x14ac:dyDescent="0.25">
      <c r="B3" s="20" t="s">
        <v>37</v>
      </c>
      <c r="C3" s="28">
        <f>1+1</f>
        <v>2</v>
      </c>
    </row>
    <row r="5" spans="1:3" x14ac:dyDescent="0.25">
      <c r="B5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showGridLines="0" workbookViewId="0">
      <selection activeCell="A3" sqref="A3"/>
    </sheetView>
  </sheetViews>
  <sheetFormatPr defaultRowHeight="15" outlineLevelCol="1" x14ac:dyDescent="0.25"/>
  <cols>
    <col min="1" max="1" width="9.140625" style="12"/>
    <col min="2" max="2" width="20.5703125" style="12" bestFit="1" customWidth="1"/>
    <col min="3" max="9" width="14.140625" style="12" customWidth="1"/>
    <col min="10" max="10" width="17.140625" style="12" hidden="1" customWidth="1" outlineLevel="1"/>
    <col min="11" max="12" width="17.85546875" style="12" hidden="1" customWidth="1" outlineLevel="1"/>
    <col min="13" max="13" width="9.140625" style="12" collapsed="1"/>
    <col min="14" max="16384" width="9.140625" style="12"/>
  </cols>
  <sheetData>
    <row r="1" spans="1:12" x14ac:dyDescent="0.25">
      <c r="A1" s="12" t="s">
        <v>20</v>
      </c>
    </row>
    <row r="2" spans="1:12" x14ac:dyDescent="0.25">
      <c r="A2" s="12" t="s">
        <v>18</v>
      </c>
    </row>
    <row r="4" spans="1:12" ht="30" customHeight="1" x14ac:dyDescent="0.25">
      <c r="B4" s="13" t="s">
        <v>0</v>
      </c>
      <c r="C4" s="14" t="s">
        <v>6</v>
      </c>
      <c r="D4" s="14" t="s">
        <v>7</v>
      </c>
      <c r="E4" s="14" t="s">
        <v>13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15</v>
      </c>
      <c r="K4" s="14" t="s">
        <v>16</v>
      </c>
      <c r="L4" s="14" t="s">
        <v>17</v>
      </c>
    </row>
    <row r="5" spans="1:12" x14ac:dyDescent="0.25">
      <c r="B5" s="12" t="s">
        <v>2</v>
      </c>
      <c r="C5" s="15">
        <v>1000000</v>
      </c>
      <c r="D5" s="15">
        <v>10000000</v>
      </c>
      <c r="E5" s="15">
        <f>Table2[[#This Row],[Year-End Capital]]-Table2[[#This Row],[Initial Capital]]</f>
        <v>9000000</v>
      </c>
      <c r="F5" s="16">
        <f>Table2[[#This Row],[Year-End Capital]]/Table2[[#This Row],[Initial Capital]]-1</f>
        <v>9</v>
      </c>
      <c r="G5" s="16">
        <v>0.05</v>
      </c>
      <c r="H5" s="16">
        <v>0.2</v>
      </c>
      <c r="I5" s="15">
        <f>IF(Table2[[#This Row],[Hurdle Rate]]="No Hurdle",MAX(0,Table2[[#This Row],[Capital Appreciation]]*Table2[[#This Row],[Performance Fee Rate]]),IF(Table2[[#This Row],[Actual Return]]&gt;Table2[[#This Row],[Hurdle Rate]],Table2[[#This Row],[Capital Appreciation]]*Table2[[#This Row],[Performance Fee Rate]],0))</f>
        <v>1800000</v>
      </c>
      <c r="J5" s="15" t="str">
        <f>IF(Table2[[#This Row],[Hurdle Rate]]="No Hurdle","No Hurdle Calc","Hurdle Calc")</f>
        <v>Hurdle Calc</v>
      </c>
      <c r="K5" s="17">
        <f>MAX(0,Table2[[#This Row],[Capital Appreciation]]*Table2[[#This Row],[Performance Fee Rate]])</f>
        <v>1800000</v>
      </c>
      <c r="L5" s="18">
        <f>IF(Table2[[#This Row],[Actual Return]]&gt;Table2[[#This Row],[Hurdle Rate]],Table2[[#This Row],[Capital Appreciation]]*Table2[[#This Row],[Performance Fee Rate]],0)</f>
        <v>1800000</v>
      </c>
    </row>
    <row r="6" spans="1:12" x14ac:dyDescent="0.25">
      <c r="B6" s="12" t="s">
        <v>1</v>
      </c>
      <c r="C6" s="15">
        <v>1000000</v>
      </c>
      <c r="D6" s="15">
        <v>1040000</v>
      </c>
      <c r="E6" s="15">
        <f>Table2[[#This Row],[Year-End Capital]]-Table2[[#This Row],[Initial Capital]]</f>
        <v>40000</v>
      </c>
      <c r="F6" s="16">
        <f>Table2[[#This Row],[Year-End Capital]]/Table2[[#This Row],[Initial Capital]]-1</f>
        <v>4.0000000000000036E-2</v>
      </c>
      <c r="G6" s="16">
        <v>0.08</v>
      </c>
      <c r="H6" s="16">
        <v>0.2</v>
      </c>
      <c r="I6" s="15">
        <f>IF(Table2[[#This Row],[Hurdle Rate]]="No Hurdle",MAX(0,Table2[[#This Row],[Capital Appreciation]]*Table2[[#This Row],[Performance Fee Rate]]),IF(Table2[[#This Row],[Actual Return]]&gt;Table2[[#This Row],[Hurdle Rate]],Table2[[#This Row],[Capital Appreciation]]*Table2[[#This Row],[Performance Fee Rate]],0))</f>
        <v>0</v>
      </c>
      <c r="J6" s="15" t="str">
        <f>IF(Table2[[#This Row],[Hurdle Rate]]="No Hurdle","No Hurdle Calc","Hurdle Calc")</f>
        <v>Hurdle Calc</v>
      </c>
      <c r="K6" s="17">
        <f>MAX(0,Table2[[#This Row],[Capital Appreciation]]*Table2[[#This Row],[Performance Fee Rate]])</f>
        <v>8000</v>
      </c>
      <c r="L6" s="18">
        <f>IF(Table2[[#This Row],[Actual Return]]&gt;Table2[[#This Row],[Hurdle Rate]],Table2[[#This Row],[Capital Appreciation]]*Table2[[#This Row],[Performance Fee Rate]],0)</f>
        <v>0</v>
      </c>
    </row>
    <row r="7" spans="1:12" x14ac:dyDescent="0.25">
      <c r="B7" s="12" t="s">
        <v>3</v>
      </c>
      <c r="C7" s="15">
        <v>1000000</v>
      </c>
      <c r="D7" s="15">
        <v>900000</v>
      </c>
      <c r="E7" s="15">
        <f>Table2[[#This Row],[Year-End Capital]]-Table2[[#This Row],[Initial Capital]]</f>
        <v>-100000</v>
      </c>
      <c r="F7" s="16">
        <f>Table2[[#This Row],[Year-End Capital]]/Table2[[#This Row],[Initial Capital]]-1</f>
        <v>-9.9999999999999978E-2</v>
      </c>
      <c r="G7" s="16" t="s">
        <v>12</v>
      </c>
      <c r="H7" s="16">
        <v>0.2</v>
      </c>
      <c r="I7" s="15">
        <f>IF(Table2[[#This Row],[Hurdle Rate]]="No Hurdle",MAX(0,Table2[[#This Row],[Capital Appreciation]]*Table2[[#This Row],[Performance Fee Rate]]),IF(Table2[[#This Row],[Actual Return]]&gt;Table2[[#This Row],[Hurdle Rate]],Table2[[#This Row],[Capital Appreciation]]*Table2[[#This Row],[Performance Fee Rate]],0))</f>
        <v>0</v>
      </c>
      <c r="J7" s="15" t="str">
        <f>IF(Table2[[#This Row],[Hurdle Rate]]="No Hurdle","No Hurdle Calc","Hurdle Calc")</f>
        <v>No Hurdle Calc</v>
      </c>
      <c r="K7" s="17">
        <f>MAX(0,Table2[[#This Row],[Capital Appreciation]]*Table2[[#This Row],[Performance Fee Rate]])</f>
        <v>0</v>
      </c>
      <c r="L7" s="18">
        <f>IF(Table2[[#This Row],[Actual Return]]&gt;Table2[[#This Row],[Hurdle Rate]],Table2[[#This Row],[Capital Appreciation]]*Table2[[#This Row],[Performance Fee Rate]],0)</f>
        <v>0</v>
      </c>
    </row>
    <row r="8" spans="1:12" x14ac:dyDescent="0.25">
      <c r="B8" s="12" t="s">
        <v>4</v>
      </c>
      <c r="C8" s="15">
        <v>1000000</v>
      </c>
      <c r="D8" s="15">
        <v>1100000</v>
      </c>
      <c r="E8" s="15">
        <f>Table2[[#This Row],[Year-End Capital]]-Table2[[#This Row],[Initial Capital]]</f>
        <v>100000</v>
      </c>
      <c r="F8" s="16">
        <f>Table2[[#This Row],[Year-End Capital]]/Table2[[#This Row],[Initial Capital]]-1</f>
        <v>0.10000000000000009</v>
      </c>
      <c r="G8" s="16" t="s">
        <v>12</v>
      </c>
      <c r="H8" s="16">
        <v>0.2</v>
      </c>
      <c r="I8" s="15">
        <f>IF(Table2[[#This Row],[Hurdle Rate]]="No Hurdle",MAX(0,Table2[[#This Row],[Capital Appreciation]]*Table2[[#This Row],[Performance Fee Rate]]),IF(Table2[[#This Row],[Actual Return]]&gt;Table2[[#This Row],[Hurdle Rate]],Table2[[#This Row],[Capital Appreciation]]*Table2[[#This Row],[Performance Fee Rate]],0))</f>
        <v>20000</v>
      </c>
      <c r="J8" s="15" t="str">
        <f>IF(Table2[[#This Row],[Hurdle Rate]]="No Hurdle","No Hurdle Calc","Hurdle Calc")</f>
        <v>No Hurdle Calc</v>
      </c>
      <c r="K8" s="17">
        <f>MAX(0,Table2[[#This Row],[Capital Appreciation]]*Table2[[#This Row],[Performance Fee Rate]])</f>
        <v>20000</v>
      </c>
      <c r="L8" s="18">
        <f>IF(Table2[[#This Row],[Actual Return]]&gt;Table2[[#This Row],[Hurdle Rate]],Table2[[#This Row],[Capital Appreciation]]*Table2[[#This Row],[Performance Fee Rate]],0)</f>
        <v>0</v>
      </c>
    </row>
    <row r="9" spans="1:12" x14ac:dyDescent="0.25">
      <c r="B9" s="12" t="s">
        <v>5</v>
      </c>
      <c r="C9" s="15">
        <v>1000000</v>
      </c>
      <c r="D9" s="15">
        <v>3000000</v>
      </c>
      <c r="E9" s="15">
        <f>Table2[[#This Row],[Year-End Capital]]-Table2[[#This Row],[Initial Capital]]</f>
        <v>2000000</v>
      </c>
      <c r="F9" s="16">
        <f>Table2[[#This Row],[Year-End Capital]]/Table2[[#This Row],[Initial Capital]]-1</f>
        <v>2</v>
      </c>
      <c r="G9" s="16">
        <v>0.15</v>
      </c>
      <c r="H9" s="16">
        <v>0.2</v>
      </c>
      <c r="I9" s="15">
        <f>IF(Table2[[#This Row],[Hurdle Rate]]="No Hurdle",MAX(0,Table2[[#This Row],[Capital Appreciation]]*Table2[[#This Row],[Performance Fee Rate]]),IF(Table2[[#This Row],[Actual Return]]&gt;Table2[[#This Row],[Hurdle Rate]],Table2[[#This Row],[Capital Appreciation]]*Table2[[#This Row],[Performance Fee Rate]],0))</f>
        <v>400000</v>
      </c>
      <c r="J9" s="15" t="str">
        <f>IF(Table2[[#This Row],[Hurdle Rate]]="No Hurdle","No Hurdle Calc","Hurdle Calc")</f>
        <v>Hurdle Calc</v>
      </c>
      <c r="K9" s="17">
        <f>MAX(0,Table2[[#This Row],[Capital Appreciation]]*Table2[[#This Row],[Performance Fee Rate]])</f>
        <v>400000</v>
      </c>
      <c r="L9" s="18">
        <f>IF(Table2[[#This Row],[Actual Return]]&gt;Table2[[#This Row],[Hurdle Rate]],Table2[[#This Row],[Capital Appreciation]]*Table2[[#This Row],[Performance Fee Rate]],0)</f>
        <v>400000</v>
      </c>
    </row>
    <row r="10" spans="1:12" x14ac:dyDescent="0.25">
      <c r="B10" s="12" t="s">
        <v>14</v>
      </c>
      <c r="C10" s="15">
        <f>SUBTOTAL(109,Table2[Initial Capital])</f>
        <v>5000000</v>
      </c>
      <c r="D10" s="15">
        <f>SUBTOTAL(109,Table2[Year-End Capital])</f>
        <v>16040000</v>
      </c>
      <c r="E10" s="15">
        <f>SUBTOTAL(109,Table2[Capital Appreciation])</f>
        <v>11040000</v>
      </c>
      <c r="F10" s="16"/>
      <c r="G10" s="16"/>
      <c r="H10" s="16"/>
      <c r="I10" s="15">
        <f>SUBTOTAL(109,Table2[Performance Fee Due])</f>
        <v>2220000</v>
      </c>
      <c r="J10" s="15"/>
      <c r="K10" s="17"/>
    </row>
  </sheetData>
  <pageMargins left="0.7" right="0.7" top="0.75" bottom="0.75" header="0.3" footer="0.3"/>
  <ignoredErrors>
    <ignoredError sqref="G5:G6 G9" calculatedColumn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showGridLines="0" workbookViewId="0">
      <selection activeCell="A2" sqref="A2"/>
    </sheetView>
  </sheetViews>
  <sheetFormatPr defaultRowHeight="15" x14ac:dyDescent="0.25"/>
  <cols>
    <col min="1" max="1" width="9.140625" style="1"/>
    <col min="2" max="2" width="20.5703125" style="1" customWidth="1"/>
    <col min="3" max="8" width="14.140625" style="1" customWidth="1"/>
    <col min="9" max="9" width="17.140625" style="1" customWidth="1"/>
    <col min="10" max="16384" width="9.140625" style="1"/>
  </cols>
  <sheetData>
    <row r="1" spans="1:9" x14ac:dyDescent="0.25">
      <c r="A1" s="6" t="s">
        <v>19</v>
      </c>
      <c r="I1" s="6"/>
    </row>
    <row r="2" spans="1:9" x14ac:dyDescent="0.25">
      <c r="A2" s="6"/>
      <c r="I2" s="6"/>
    </row>
    <row r="3" spans="1:9" x14ac:dyDescent="0.25">
      <c r="I3" s="6"/>
    </row>
    <row r="4" spans="1:9" ht="30" customHeight="1" x14ac:dyDescent="0.25">
      <c r="B4" s="4" t="s">
        <v>0</v>
      </c>
      <c r="C4" s="5" t="s">
        <v>6</v>
      </c>
      <c r="D4" s="5" t="s">
        <v>7</v>
      </c>
      <c r="E4" s="5" t="s">
        <v>13</v>
      </c>
      <c r="F4" s="5" t="s">
        <v>8</v>
      </c>
      <c r="G4" s="5" t="s">
        <v>9</v>
      </c>
      <c r="H4" s="5" t="s">
        <v>10</v>
      </c>
      <c r="I4" s="5" t="s">
        <v>11</v>
      </c>
    </row>
    <row r="5" spans="1:9" x14ac:dyDescent="0.25">
      <c r="B5" s="1" t="s">
        <v>2</v>
      </c>
      <c r="C5" s="2">
        <v>1000000</v>
      </c>
      <c r="D5" s="2">
        <v>10000000</v>
      </c>
      <c r="E5" s="2">
        <f>Table22[[#This Row],[Year-End Capital]]-Table22[[#This Row],[Initial Capital]]</f>
        <v>9000000</v>
      </c>
      <c r="F5" s="3">
        <f>Table22[[#This Row],[Year-End Capital]]/Table22[[#This Row],[Initial Capital]]-1</f>
        <v>9</v>
      </c>
      <c r="G5" s="3">
        <v>0.05</v>
      </c>
      <c r="H5" s="3">
        <v>0.2</v>
      </c>
      <c r="I5" s="7">
        <f>IF(Table22[[#This Row],[Actual Return]]&gt;Table22[[#This Row],[Hurdle Rate]],Table22[[#This Row],[Capital Appreciation]]*Table22[[#This Row],[Performance Fee Rate]],0)</f>
        <v>1800000</v>
      </c>
    </row>
    <row r="6" spans="1:9" x14ac:dyDescent="0.25">
      <c r="B6" s="1" t="s">
        <v>1</v>
      </c>
      <c r="C6" s="2">
        <v>1000000</v>
      </c>
      <c r="D6" s="2">
        <v>1040000</v>
      </c>
      <c r="E6" s="2">
        <f>Table22[[#This Row],[Year-End Capital]]-Table22[[#This Row],[Initial Capital]]</f>
        <v>40000</v>
      </c>
      <c r="F6" s="3">
        <f>Table22[[#This Row],[Year-End Capital]]/Table22[[#This Row],[Initial Capital]]-1</f>
        <v>4.0000000000000036E-2</v>
      </c>
      <c r="G6" s="3">
        <v>0.08</v>
      </c>
      <c r="H6" s="3">
        <v>0.2</v>
      </c>
      <c r="I6" s="7">
        <f>IF(Table22[[#This Row],[Actual Return]]&gt;Table22[[#This Row],[Hurdle Rate]],Table22[[#This Row],[Capital Appreciation]]*Table22[[#This Row],[Performance Fee Rate]],0)</f>
        <v>0</v>
      </c>
    </row>
    <row r="7" spans="1:9" x14ac:dyDescent="0.25">
      <c r="B7" s="1" t="s">
        <v>3</v>
      </c>
      <c r="C7" s="2">
        <v>1000000</v>
      </c>
      <c r="D7" s="2">
        <v>900000</v>
      </c>
      <c r="E7" s="2">
        <f>Table22[[#This Row],[Year-End Capital]]-Table22[[#This Row],[Initial Capital]]</f>
        <v>-100000</v>
      </c>
      <c r="F7" s="3">
        <f>Table22[[#This Row],[Year-End Capital]]/Table22[[#This Row],[Initial Capital]]-1</f>
        <v>-9.9999999999999978E-2</v>
      </c>
      <c r="G7" s="8">
        <v>0</v>
      </c>
      <c r="H7" s="3">
        <v>0.2</v>
      </c>
      <c r="I7" s="7">
        <f>IF(Table22[[#This Row],[Actual Return]]&gt;Table22[[#This Row],[Hurdle Rate]],Table22[[#This Row],[Capital Appreciation]]*Table22[[#This Row],[Performance Fee Rate]],0)</f>
        <v>0</v>
      </c>
    </row>
    <row r="8" spans="1:9" x14ac:dyDescent="0.25">
      <c r="B8" s="1" t="s">
        <v>4</v>
      </c>
      <c r="C8" s="2">
        <v>1000000</v>
      </c>
      <c r="D8" s="2">
        <v>1100000</v>
      </c>
      <c r="E8" s="2">
        <f>Table22[[#This Row],[Year-End Capital]]-Table22[[#This Row],[Initial Capital]]</f>
        <v>100000</v>
      </c>
      <c r="F8" s="3">
        <f>Table22[[#This Row],[Year-End Capital]]/Table22[[#This Row],[Initial Capital]]-1</f>
        <v>0.10000000000000009</v>
      </c>
      <c r="G8" s="8">
        <v>0</v>
      </c>
      <c r="H8" s="3">
        <v>0.2</v>
      </c>
      <c r="I8" s="7">
        <f>IF(Table22[[#This Row],[Actual Return]]&gt;Table22[[#This Row],[Hurdle Rate]],Table22[[#This Row],[Capital Appreciation]]*Table22[[#This Row],[Performance Fee Rate]],0)</f>
        <v>20000</v>
      </c>
    </row>
    <row r="9" spans="1:9" x14ac:dyDescent="0.25">
      <c r="B9" s="1" t="s">
        <v>5</v>
      </c>
      <c r="C9" s="2">
        <v>1000000</v>
      </c>
      <c r="D9" s="2">
        <v>3000000</v>
      </c>
      <c r="E9" s="2">
        <f>Table22[[#This Row],[Year-End Capital]]-Table22[[#This Row],[Initial Capital]]</f>
        <v>2000000</v>
      </c>
      <c r="F9" s="3">
        <f>Table22[[#This Row],[Year-End Capital]]/Table22[[#This Row],[Initial Capital]]-1</f>
        <v>2</v>
      </c>
      <c r="G9" s="3">
        <v>0.15</v>
      </c>
      <c r="H9" s="3">
        <v>0.2</v>
      </c>
      <c r="I9" s="7">
        <f>IF(Table22[[#This Row],[Actual Return]]&gt;Table22[[#This Row],[Hurdle Rate]],Table22[[#This Row],[Capital Appreciation]]*Table22[[#This Row],[Performance Fee Rate]],0)</f>
        <v>400000</v>
      </c>
    </row>
    <row r="10" spans="1:9" x14ac:dyDescent="0.25">
      <c r="B10" s="6" t="s">
        <v>14</v>
      </c>
      <c r="C10" s="9">
        <f>SUBTOTAL(109,Table22[Initial Capital])</f>
        <v>5000000</v>
      </c>
      <c r="D10" s="9">
        <f>SUBTOTAL(109,Table22[Year-End Capital])</f>
        <v>16040000</v>
      </c>
      <c r="E10" s="9">
        <f>SUBTOTAL(109,Table22[Capital Appreciation])</f>
        <v>11040000</v>
      </c>
      <c r="F10" s="10"/>
      <c r="G10" s="10"/>
      <c r="H10" s="10"/>
      <c r="I10" s="11">
        <f>SUBTOTAL(109,Table22[Performance Fee Due])</f>
        <v>2220000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EXAMPLE 1</vt:lpstr>
      <vt:lpstr>EXAMPLE 2</vt:lpstr>
      <vt:lpstr>EXAMPLE 3</vt:lpstr>
      <vt:lpstr>NESTED FUNCTIONS</vt:lpstr>
      <vt:lpstr>A BETTER FEE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2017-06-18T03:05:45Z</dcterms:created>
  <dcterms:modified xsi:type="dcterms:W3CDTF">2017-10-04T00:47:40Z</dcterms:modified>
</cp:coreProperties>
</file>